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5370" windowWidth="15570" windowHeight="6360" activeTab="0"/>
  </bookViews>
  <sheets>
    <sheet name="Sheet1" sheetId="1" r:id="rId1"/>
  </sheets>
  <definedNames>
    <definedName name="_xlnm.Print_Area" localSheetId="0">'Sheet1'!$A$1:$T$202</definedName>
  </definedNames>
  <calcPr fullCalcOnLoad="1"/>
</workbook>
</file>

<file path=xl/sharedStrings.xml><?xml version="1.0" encoding="utf-8"?>
<sst xmlns="http://schemas.openxmlformats.org/spreadsheetml/2006/main" count="1375" uniqueCount="399">
  <si>
    <t>１４１固 定 資 產 建 設 改 良 擴 充</t>
  </si>
  <si>
    <t>單位：新臺幣千元</t>
  </si>
  <si>
    <t>全　　　　　　　　　　　　部</t>
  </si>
  <si>
    <t>計　　　　　　　　　　畫</t>
  </si>
  <si>
    <t>預　　　　算　　　　數</t>
  </si>
  <si>
    <t>投 資 總 額</t>
  </si>
  <si>
    <t>資　　　　　　金　　　　　　來　　　　　　源</t>
  </si>
  <si>
    <t>目　　標　　能　　量</t>
  </si>
  <si>
    <t>進 度 起
迄 年 月</t>
  </si>
  <si>
    <t>資金</t>
  </si>
  <si>
    <t>現值</t>
  </si>
  <si>
    <t>收回</t>
  </si>
  <si>
    <t>本　年　度</t>
  </si>
  <si>
    <t>截至本年度累計</t>
  </si>
  <si>
    <t>自　　　　有　　　　資　　　　金</t>
  </si>
  <si>
    <t>外 借 資 金</t>
  </si>
  <si>
    <t>成本率</t>
  </si>
  <si>
    <t>報酬率</t>
  </si>
  <si>
    <t>年限</t>
  </si>
  <si>
    <t>金　額</t>
  </si>
  <si>
    <t>占全部</t>
  </si>
  <si>
    <t>營 運 資 金</t>
  </si>
  <si>
    <t>出售不適用
資　　　產</t>
  </si>
  <si>
    <t>增　資</t>
  </si>
  <si>
    <t>其　他</t>
  </si>
  <si>
    <t>（%）</t>
  </si>
  <si>
    <t>（年）</t>
  </si>
  <si>
    <t>計畫%</t>
  </si>
  <si>
    <t/>
  </si>
  <si>
    <t>中央銀行</t>
  </si>
  <si>
    <t>一般建築及設備計畫</t>
  </si>
  <si>
    <t>一次性項目</t>
  </si>
  <si>
    <t>台灣糖業股份有限公司</t>
  </si>
  <si>
    <t>台灣中油股份有限公司</t>
  </si>
  <si>
    <t>一、繼續計畫</t>
  </si>
  <si>
    <t>1.</t>
  </si>
  <si>
    <t>2.</t>
  </si>
  <si>
    <t>3.</t>
  </si>
  <si>
    <t>101.07-107.12</t>
  </si>
  <si>
    <t>7.</t>
  </si>
  <si>
    <t>二、一般建築及設備計畫</t>
  </si>
  <si>
    <t>分年性項目</t>
  </si>
  <si>
    <t>台灣電力股份有限公司</t>
  </si>
  <si>
    <t>大林電廠更新改建計畫</t>
  </si>
  <si>
    <t>林口電廠更新擴建計畫</t>
  </si>
  <si>
    <t>第七輸變電計畫</t>
  </si>
  <si>
    <t>通霄電廠更新擴建計畫</t>
  </si>
  <si>
    <t>100.01-108.12</t>
  </si>
  <si>
    <t>大甲溪發電廠青山分廠復建計畫</t>
  </si>
  <si>
    <t>97.07-105.12</t>
  </si>
  <si>
    <t>深澳電廠更新擴建計畫</t>
  </si>
  <si>
    <t>95.01-103.12</t>
  </si>
  <si>
    <t>二、新興計畫</t>
  </si>
  <si>
    <t>澎湖低碳島風力發電計畫</t>
  </si>
  <si>
    <t>三、一般建築及設備計畫</t>
  </si>
  <si>
    <t>台灣自來水股份有限公司</t>
  </si>
  <si>
    <t>湖山水庫下游自來水工程計畫</t>
  </si>
  <si>
    <t>101.01-106.12</t>
  </si>
  <si>
    <t>大肚、龍井高地區一帶供水計畫</t>
  </si>
  <si>
    <t>水庫設施更新改善計畫</t>
  </si>
  <si>
    <t>板新地區供水改善計畫二期工程</t>
  </si>
  <si>
    <t>調度及備援系統提升計畫</t>
  </si>
  <si>
    <t>101.01-105.12</t>
  </si>
  <si>
    <t>東港溪原水前處理工程</t>
  </si>
  <si>
    <t>102.01-106.12</t>
  </si>
  <si>
    <t>102.01-111.12</t>
  </si>
  <si>
    <t>中國輸出入銀行</t>
  </si>
  <si>
    <t>臺灣金融控股股份有限公司</t>
  </si>
  <si>
    <t>臺灣土地銀行股份有限公司</t>
  </si>
  <si>
    <t>財政部印刷廠</t>
  </si>
  <si>
    <t>臺灣菸酒股份有限公司</t>
  </si>
  <si>
    <t>100.01-107.12</t>
  </si>
  <si>
    <t>中華郵政股份有限公司</t>
  </si>
  <si>
    <t>購建郵政局所計畫</t>
  </si>
  <si>
    <t>102.01-105.12</t>
  </si>
  <si>
    <t>郵政資訊作業發展計畫</t>
  </si>
  <si>
    <t>自動化機器設備購置計畫</t>
  </si>
  <si>
    <t>交通部臺灣鐵路管理局</t>
  </si>
  <si>
    <t>高雄機廠遷建潮州及原有廠址開發計畫</t>
  </si>
  <si>
    <t>高雄鐵路地下化延伸鳳山計畫－臺鐵局工程配合款</t>
  </si>
  <si>
    <t>102.01-107.12</t>
  </si>
  <si>
    <t>臺鐵高雄－屏東潮州捷運化建設計畫－臺鐵局工程配合款</t>
  </si>
  <si>
    <t>臺中都會區鐵路高架捷運化計畫－臺鐵局工程配合款</t>
  </si>
  <si>
    <t>102.01-106.03</t>
  </si>
  <si>
    <t>臺灣港務股份有限公司</t>
  </si>
  <si>
    <t>高雄港客運專區建設計畫</t>
  </si>
  <si>
    <t>高雄港中島商港區倉庫改建工程計畫（第一期）</t>
  </si>
  <si>
    <t>桃園國際機場股份有限公司</t>
  </si>
  <si>
    <t>中央存款保險股份有限公司</t>
  </si>
  <si>
    <t>　　總計</t>
  </si>
  <si>
    <t>總             計</t>
  </si>
  <si>
    <t>81.07-103.12</t>
  </si>
  <si>
    <t>94.01-102.12</t>
  </si>
  <si>
    <t>99.07-105.12</t>
  </si>
  <si>
    <t>103.01-109.12</t>
  </si>
  <si>
    <t>員林市區鐵路高架化計畫－臺鐵局工程配合款</t>
  </si>
  <si>
    <t>95.01-111.12</t>
  </si>
  <si>
    <t>97.01-108.12</t>
  </si>
  <si>
    <t>台中發電廠既有機組空污改善工程計畫</t>
  </si>
  <si>
    <t>板橋一次變電所改建計畫</t>
  </si>
  <si>
    <t>(1)</t>
  </si>
  <si>
    <t>(2)</t>
  </si>
  <si>
    <t>(3)</t>
  </si>
  <si>
    <t>(4)</t>
  </si>
  <si>
    <t>100.01-106.12</t>
  </si>
  <si>
    <t>100.01-105.05</t>
  </si>
  <si>
    <t>高雄地區增設伏流水工程</t>
  </si>
  <si>
    <t>高屏地區原有水井抽水量復抽工程</t>
  </si>
  <si>
    <t>大安大甲溪水源聯合運用輸水工程計畫－大甲溪輸水管路及周邊自來水幹管埋設工程</t>
  </si>
  <si>
    <t>臺南高雄水源聯合運用調度輸水工程</t>
  </si>
  <si>
    <t>投資總額檢核</t>
  </si>
  <si>
    <t>一、繼續計畫</t>
  </si>
  <si>
    <t>二、一般建築及設備計畫</t>
  </si>
  <si>
    <t>行　政　院　主　管</t>
  </si>
  <si>
    <r>
      <t>計 畫 及 其 成 本 效 益 分 析 綜 計 表</t>
    </r>
    <r>
      <rPr>
        <b/>
        <sz val="14"/>
        <color indexed="8"/>
        <rFont val="華康粗明體"/>
        <family val="3"/>
      </rPr>
      <t>(續)</t>
    </r>
  </si>
  <si>
    <t>基  金  及  計  畫  名  稱</t>
  </si>
  <si>
    <t>財　政　部　主　管</t>
  </si>
  <si>
    <t>經　濟　部　主　管</t>
  </si>
  <si>
    <t>交　通　部　主　管</t>
  </si>
  <si>
    <t>金融監督管理委員會主管</t>
  </si>
  <si>
    <t>104.01-109.06</t>
  </si>
  <si>
    <t>99.01-110.12</t>
  </si>
  <si>
    <t>1.61</t>
  </si>
  <si>
    <t>2.51</t>
  </si>
  <si>
    <t>1.80</t>
  </si>
  <si>
    <t>1.87</t>
  </si>
  <si>
    <t>10.30</t>
  </si>
  <si>
    <t>3.85</t>
  </si>
  <si>
    <t>2.32</t>
  </si>
  <si>
    <t>一、繼續計畫</t>
  </si>
  <si>
    <t>2.34</t>
  </si>
  <si>
    <t>2.21</t>
  </si>
  <si>
    <t>50.00</t>
  </si>
  <si>
    <t>2.38</t>
  </si>
  <si>
    <t>5.64</t>
  </si>
  <si>
    <t>24.23</t>
  </si>
  <si>
    <t>4.31</t>
  </si>
  <si>
    <t>4.34</t>
  </si>
  <si>
    <t>49.00</t>
  </si>
  <si>
    <t>9.10</t>
  </si>
  <si>
    <t>14.70</t>
  </si>
  <si>
    <t>11.40</t>
  </si>
  <si>
    <t>13.90</t>
  </si>
  <si>
    <t>配合「高雄市區鐵路地下化」、「高雄都會區輕軌建設」及臨港線停駛之政策，將現有高雄機廠、南區供應廠及高雄港檢車分段遷建至潮州地區、將車輛維修技術升級、品質提昇、現代化、自動化及永續經營之目標及效益。</t>
  </si>
  <si>
    <t>105.01-105.12</t>
  </si>
  <si>
    <t>4.</t>
  </si>
  <si>
    <t>2.</t>
  </si>
  <si>
    <t>3.</t>
  </si>
  <si>
    <t>4.</t>
  </si>
  <si>
    <t>1.</t>
  </si>
  <si>
    <t>104.01-113.12</t>
  </si>
  <si>
    <t>5.</t>
  </si>
  <si>
    <t>三、一般建築及設備計畫</t>
  </si>
  <si>
    <t>二、一般建築及設備計畫</t>
  </si>
  <si>
    <t>二、新興計畫</t>
  </si>
  <si>
    <t>三、一般建築及設備計畫</t>
  </si>
  <si>
    <t>105.07-109.12</t>
  </si>
  <si>
    <t>4.88</t>
  </si>
  <si>
    <t>5.72</t>
  </si>
  <si>
    <t>105.07-114.12</t>
  </si>
  <si>
    <t>4.30</t>
  </si>
  <si>
    <t>6.</t>
  </si>
  <si>
    <t>7.</t>
  </si>
  <si>
    <t>8.</t>
  </si>
  <si>
    <t>9.</t>
  </si>
  <si>
    <t>10.</t>
  </si>
  <si>
    <t>11.</t>
  </si>
  <si>
    <t>12.</t>
  </si>
  <si>
    <t>13.</t>
  </si>
  <si>
    <t>二、新興計畫</t>
  </si>
  <si>
    <t>5.</t>
  </si>
  <si>
    <t>6.</t>
  </si>
  <si>
    <t>7.</t>
  </si>
  <si>
    <t>8.</t>
  </si>
  <si>
    <t>9.</t>
  </si>
  <si>
    <t>10.</t>
  </si>
  <si>
    <t>11.</t>
  </si>
  <si>
    <t>12.</t>
  </si>
  <si>
    <t>105.01-112.12</t>
  </si>
  <si>
    <t>一、新興計畫</t>
  </si>
  <si>
    <t>價購「高雄物流園區」產權啟動營運投資計畫</t>
  </si>
  <si>
    <t>105.07-106.12</t>
  </si>
  <si>
    <t>4.15</t>
  </si>
  <si>
    <t>7.93</t>
  </si>
  <si>
    <t>15.99</t>
  </si>
  <si>
    <t>計 畫 及 其 成 本 效 益 分 析 綜 計 表</t>
  </si>
  <si>
    <t>完成用地變更，開發為產業與休閒觀光之多功能複合式園區，串連七星潭風景區，帶動地區觀光發展。</t>
  </si>
  <si>
    <t>提升飛航安全與營運品質、加強發展競爭力及提升國家形象、減輕維護及航務作業壓力。</t>
  </si>
  <si>
    <t>1.</t>
  </si>
  <si>
    <r>
      <t>每年出租率達</t>
    </r>
    <r>
      <rPr>
        <sz val="10"/>
        <color indexed="8"/>
        <rFont val="Times New Roman"/>
        <family val="1"/>
      </rPr>
      <t>90%</t>
    </r>
    <r>
      <rPr>
        <sz val="10"/>
        <color indexed="8"/>
        <rFont val="新細明體"/>
        <family val="1"/>
      </rPr>
      <t>。</t>
    </r>
  </si>
  <si>
    <r>
      <t>淘汰老舊自有環島四萬噸級成品油輪「安運」、「康運」，新建</t>
    </r>
    <r>
      <rPr>
        <sz val="10"/>
        <color indexed="8"/>
        <rFont val="Times New Roman"/>
        <family val="1"/>
      </rPr>
      <t>2</t>
    </r>
    <r>
      <rPr>
        <sz val="10"/>
        <color indexed="8"/>
        <rFont val="新細明體"/>
        <family val="1"/>
      </rPr>
      <t>艘四萬噸級成品油輪。</t>
    </r>
  </si>
  <si>
    <r>
      <t>台中廠新建</t>
    </r>
    <r>
      <rPr>
        <sz val="10"/>
        <color indexed="8"/>
        <rFont val="Times New Roman"/>
        <family val="1"/>
      </rPr>
      <t>3</t>
    </r>
    <r>
      <rPr>
        <sz val="10"/>
        <color indexed="8"/>
        <rFont val="新細明體"/>
        <family val="1"/>
      </rPr>
      <t>座</t>
    </r>
    <r>
      <rPr>
        <sz val="10"/>
        <color indexed="8"/>
        <rFont val="Times New Roman"/>
        <family val="1"/>
      </rPr>
      <t>16</t>
    </r>
    <r>
      <rPr>
        <sz val="10"/>
        <color indexed="8"/>
        <rFont val="新細明體"/>
        <family val="1"/>
      </rPr>
      <t>萬公秉地上槽與</t>
    </r>
    <r>
      <rPr>
        <sz val="10"/>
        <color indexed="8"/>
        <rFont val="Times New Roman"/>
        <family val="1"/>
      </rPr>
      <t>300</t>
    </r>
    <r>
      <rPr>
        <sz val="10"/>
        <color indexed="8"/>
        <rFont val="新細明體"/>
        <family val="1"/>
      </rPr>
      <t>噸</t>
    </r>
    <r>
      <rPr>
        <sz val="10"/>
        <color indexed="8"/>
        <rFont val="Times New Roman"/>
        <family val="1"/>
      </rPr>
      <t>/</t>
    </r>
    <r>
      <rPr>
        <sz val="10"/>
        <color indexed="8"/>
        <rFont val="新細明體"/>
        <family val="1"/>
      </rPr>
      <t>時氣化設施，及台中廠至烏溪隔離站約</t>
    </r>
    <r>
      <rPr>
        <sz val="10"/>
        <color indexed="8"/>
        <rFont val="Times New Roman"/>
        <family val="1"/>
      </rPr>
      <t>21.8</t>
    </r>
    <r>
      <rPr>
        <sz val="10"/>
        <color indexed="8"/>
        <rFont val="新細明體"/>
        <family val="1"/>
      </rPr>
      <t>公里</t>
    </r>
    <r>
      <rPr>
        <sz val="10"/>
        <color indexed="8"/>
        <rFont val="Times New Roman"/>
        <family val="1"/>
      </rPr>
      <t>26</t>
    </r>
    <r>
      <rPr>
        <sz val="10"/>
        <color indexed="8"/>
        <rFont val="新細明體"/>
        <family val="1"/>
      </rPr>
      <t>吋輸氣陸管與</t>
    </r>
    <r>
      <rPr>
        <sz val="10"/>
        <color indexed="8"/>
        <rFont val="Times New Roman"/>
        <family val="1"/>
      </rPr>
      <t>1</t>
    </r>
    <r>
      <rPr>
        <sz val="10"/>
        <color indexed="8"/>
        <rFont val="新細明體"/>
        <family val="1"/>
      </rPr>
      <t>處開關站等。</t>
    </r>
  </si>
  <si>
    <r>
      <t>進行第三重油加氫脫硫工場及相關附屬設備去瓶頸工程，將現有煉量日煉</t>
    </r>
    <r>
      <rPr>
        <sz val="10"/>
        <color indexed="8"/>
        <rFont val="Times New Roman"/>
        <family val="1"/>
      </rPr>
      <t>3</t>
    </r>
    <r>
      <rPr>
        <sz val="10"/>
        <color indexed="8"/>
        <rFont val="新細明體"/>
        <family val="1"/>
      </rPr>
      <t>萬桶擴增至</t>
    </r>
    <r>
      <rPr>
        <sz val="10"/>
        <color indexed="8"/>
        <rFont val="Times New Roman"/>
        <family val="1"/>
      </rPr>
      <t>4</t>
    </r>
    <r>
      <rPr>
        <sz val="10"/>
        <color indexed="8"/>
        <rFont val="新細明體"/>
        <family val="1"/>
      </rPr>
      <t>萬桶。</t>
    </r>
  </si>
  <si>
    <r>
      <t>裝置容量</t>
    </r>
    <r>
      <rPr>
        <sz val="10"/>
        <color indexed="8"/>
        <rFont val="Times New Roman"/>
        <family val="1"/>
      </rPr>
      <t xml:space="preserve">1,350 </t>
    </r>
    <r>
      <rPr>
        <sz val="10"/>
        <color indexed="8"/>
        <rFont val="新細明體"/>
        <family val="1"/>
      </rPr>
      <t>千瓩級</t>
    </r>
    <r>
      <rPr>
        <sz val="10"/>
        <color indexed="8"/>
        <rFont val="Times New Roman"/>
        <family val="1"/>
      </rPr>
      <t>2</t>
    </r>
    <r>
      <rPr>
        <sz val="10"/>
        <color indexed="8"/>
        <rFont val="新細明體"/>
        <family val="1"/>
      </rPr>
      <t>部。</t>
    </r>
  </si>
  <si>
    <r>
      <t>裝置容量</t>
    </r>
    <r>
      <rPr>
        <sz val="10"/>
        <color indexed="8"/>
        <rFont val="Times New Roman"/>
        <family val="1"/>
      </rPr>
      <t xml:space="preserve">1,600 </t>
    </r>
    <r>
      <rPr>
        <sz val="10"/>
        <color indexed="8"/>
        <rFont val="新細明體"/>
        <family val="1"/>
      </rPr>
      <t>千瓩。</t>
    </r>
  </si>
  <si>
    <r>
      <t>裝置容量</t>
    </r>
    <r>
      <rPr>
        <sz val="10"/>
        <color indexed="8"/>
        <rFont val="Times New Roman"/>
        <family val="1"/>
      </rPr>
      <t>2,400</t>
    </r>
    <r>
      <rPr>
        <sz val="10"/>
        <color indexed="8"/>
        <rFont val="新細明體"/>
        <family val="1"/>
      </rPr>
      <t>千瓩。</t>
    </r>
  </si>
  <si>
    <r>
      <t>裝置容量</t>
    </r>
    <r>
      <rPr>
        <sz val="10"/>
        <color indexed="8"/>
        <rFont val="Times New Roman"/>
        <family val="1"/>
      </rPr>
      <t>1,600</t>
    </r>
    <r>
      <rPr>
        <sz val="10"/>
        <color indexed="8"/>
        <rFont val="新細明體"/>
        <family val="1"/>
      </rPr>
      <t>千瓩。</t>
    </r>
  </si>
  <si>
    <r>
      <t>裝置容量</t>
    </r>
    <r>
      <rPr>
        <sz val="10"/>
        <color indexed="8"/>
        <rFont val="Times New Roman"/>
        <family val="1"/>
      </rPr>
      <t>368</t>
    </r>
    <r>
      <rPr>
        <sz val="10"/>
        <color indexed="8"/>
        <rFont val="新細明體"/>
        <family val="1"/>
      </rPr>
      <t>千瓩。</t>
    </r>
  </si>
  <si>
    <r>
      <t>新、改、擴建輸電線路</t>
    </r>
    <r>
      <rPr>
        <sz val="10"/>
        <color indexed="8"/>
        <rFont val="Times New Roman"/>
        <family val="1"/>
      </rPr>
      <t>1,966</t>
    </r>
    <r>
      <rPr>
        <sz val="10"/>
        <color indexed="8"/>
        <rFont val="新細明體"/>
        <family val="1"/>
      </rPr>
      <t>回線公里，新、改、擴建主要變壓器容量</t>
    </r>
    <r>
      <rPr>
        <sz val="10"/>
        <color indexed="8"/>
        <rFont val="Times New Roman"/>
        <family val="1"/>
      </rPr>
      <t>18,554</t>
    </r>
    <r>
      <rPr>
        <sz val="10"/>
        <color indexed="8"/>
        <rFont val="新細明體"/>
        <family val="1"/>
      </rPr>
      <t>千仟伏安，新、改、擴建變電所</t>
    </r>
    <r>
      <rPr>
        <sz val="10"/>
        <color indexed="8"/>
        <rFont val="Times New Roman"/>
        <family val="1"/>
      </rPr>
      <t>103</t>
    </r>
    <r>
      <rPr>
        <sz val="10"/>
        <color indexed="8"/>
        <rFont val="新細明體"/>
        <family val="1"/>
      </rPr>
      <t>所。</t>
    </r>
  </si>
  <si>
    <r>
      <t>興建灰塘</t>
    </r>
    <r>
      <rPr>
        <sz val="10"/>
        <color indexed="8"/>
        <rFont val="Times New Roman"/>
        <family val="1"/>
      </rPr>
      <t>1</t>
    </r>
    <r>
      <rPr>
        <sz val="10"/>
        <color indexed="8"/>
        <rFont val="新細明體"/>
        <family val="1"/>
      </rPr>
      <t>處，面積</t>
    </r>
    <r>
      <rPr>
        <sz val="10"/>
        <color indexed="8"/>
        <rFont val="Times New Roman"/>
        <family val="1"/>
      </rPr>
      <t>73.2</t>
    </r>
    <r>
      <rPr>
        <sz val="10"/>
        <color indexed="8"/>
        <rFont val="新細明體"/>
        <family val="1"/>
      </rPr>
      <t>公頃，可容灰量約</t>
    </r>
    <r>
      <rPr>
        <sz val="10"/>
        <color indexed="8"/>
        <rFont val="Times New Roman"/>
        <family val="1"/>
      </rPr>
      <t>1,062.7</t>
    </r>
    <r>
      <rPr>
        <sz val="10"/>
        <color indexed="8"/>
        <rFont val="新細明體"/>
        <family val="1"/>
      </rPr>
      <t>萬立方公尺。</t>
    </r>
  </si>
  <si>
    <r>
      <t>裝置容量</t>
    </r>
    <r>
      <rPr>
        <sz val="10"/>
        <color indexed="8"/>
        <rFont val="Times New Roman"/>
        <family val="1"/>
      </rPr>
      <t>2,880</t>
    </r>
    <r>
      <rPr>
        <sz val="10"/>
        <color indexed="8"/>
        <rFont val="新細明體"/>
        <family val="1"/>
      </rPr>
      <t>千瓩。</t>
    </r>
  </si>
  <si>
    <r>
      <t>裝置容量</t>
    </r>
    <r>
      <rPr>
        <sz val="10"/>
        <color indexed="8"/>
        <rFont val="Times New Roman"/>
        <family val="1"/>
      </rPr>
      <t>33</t>
    </r>
    <r>
      <rPr>
        <sz val="10"/>
        <color indexed="8"/>
        <rFont val="新細明體"/>
        <family val="1"/>
      </rPr>
      <t>千瓩。</t>
    </r>
  </si>
  <si>
    <t>使電廠排放廢氣符合臺中市環保局及行政院環保署所訂之空氣污染物排放標準。</t>
  </si>
  <si>
    <t>將現有變電所改建為屋內式變電所，並於變電所上層興建辦公室及備勤房屋。</t>
  </si>
  <si>
    <r>
      <t>裝置容量</t>
    </r>
    <r>
      <rPr>
        <sz val="10"/>
        <color indexed="8"/>
        <rFont val="Times New Roman"/>
        <family val="1"/>
      </rPr>
      <t>110</t>
    </r>
    <r>
      <rPr>
        <sz val="10"/>
        <color indexed="8"/>
        <rFont val="新細明體"/>
        <family val="1"/>
      </rPr>
      <t>千瓩。</t>
    </r>
  </si>
  <si>
    <r>
      <t>新建一次配電變電所</t>
    </r>
    <r>
      <rPr>
        <sz val="10"/>
        <color indexed="8"/>
        <rFont val="Times New Roman"/>
        <family val="1"/>
      </rPr>
      <t>2</t>
    </r>
    <r>
      <rPr>
        <sz val="10"/>
        <color indexed="8"/>
        <rFont val="新細明體"/>
        <family val="1"/>
      </rPr>
      <t>所，裝設變壓器容量</t>
    </r>
    <r>
      <rPr>
        <sz val="10"/>
        <color indexed="8"/>
        <rFont val="Times New Roman"/>
        <family val="1"/>
      </rPr>
      <t>360</t>
    </r>
    <r>
      <rPr>
        <sz val="10"/>
        <color indexed="8"/>
        <rFont val="新細明體"/>
        <family val="1"/>
      </rPr>
      <t>千仟伏安、新建輸電線路</t>
    </r>
    <r>
      <rPr>
        <sz val="10"/>
        <color indexed="8"/>
        <rFont val="Times New Roman"/>
        <family val="1"/>
      </rPr>
      <t>24.08</t>
    </r>
    <r>
      <rPr>
        <sz val="10"/>
        <color indexed="8"/>
        <rFont val="新細明體"/>
        <family val="1"/>
      </rPr>
      <t>回線公里。</t>
    </r>
  </si>
  <si>
    <r>
      <t>靈活調度新店溪水源，至民國</t>
    </r>
    <r>
      <rPr>
        <sz val="10"/>
        <color indexed="8"/>
        <rFont val="Times New Roman"/>
        <family val="1"/>
      </rPr>
      <t>110</t>
    </r>
    <r>
      <rPr>
        <sz val="10"/>
        <color indexed="8"/>
        <rFont val="新細明體"/>
        <family val="1"/>
      </rPr>
      <t>年可供應板新地區用水每日</t>
    </r>
    <r>
      <rPr>
        <sz val="10"/>
        <color indexed="8"/>
        <rFont val="Times New Roman"/>
        <family val="1"/>
      </rPr>
      <t>101</t>
    </r>
    <r>
      <rPr>
        <sz val="10"/>
        <color indexed="8"/>
        <rFont val="新細明體"/>
        <family val="1"/>
      </rPr>
      <t>萬立方公尺。</t>
    </r>
  </si>
  <si>
    <r>
      <t>確保澎湖地區之穩定供水，每日增加出水量</t>
    </r>
    <r>
      <rPr>
        <sz val="10"/>
        <color indexed="8"/>
        <rFont val="Times New Roman"/>
        <family val="1"/>
      </rPr>
      <t>4,000</t>
    </r>
    <r>
      <rPr>
        <sz val="10"/>
        <color indexed="8"/>
        <rFont val="新細明體"/>
        <family val="1"/>
      </rPr>
      <t>立方公尺及同時可減抽地下水。</t>
    </r>
  </si>
  <si>
    <r>
      <t>新增水源出水量每日</t>
    </r>
    <r>
      <rPr>
        <sz val="10"/>
        <color indexed="8"/>
        <rFont val="Times New Roman"/>
        <family val="1"/>
      </rPr>
      <t>20</t>
    </r>
    <r>
      <rPr>
        <sz val="10"/>
        <color indexed="8"/>
        <rFont val="新細明體"/>
        <family val="1"/>
      </rPr>
      <t>萬立方公尺，以提升高雄地區高濁度期間之備援水量，穩定區域供水。</t>
    </r>
  </si>
  <si>
    <r>
      <t>辦理高屏地區原有水井抽水量復抽工程，增加水源備援能力每日</t>
    </r>
    <r>
      <rPr>
        <sz val="10"/>
        <color indexed="8"/>
        <rFont val="Times New Roman"/>
        <family val="1"/>
      </rPr>
      <t>10</t>
    </r>
    <r>
      <rPr>
        <sz val="10"/>
        <color indexed="8"/>
        <rFont val="新細明體"/>
        <family val="1"/>
      </rPr>
      <t>萬立方公尺。</t>
    </r>
  </si>
  <si>
    <r>
      <t>為確保台南地區每日</t>
    </r>
    <r>
      <rPr>
        <sz val="10"/>
        <color indexed="8"/>
        <rFont val="Times New Roman"/>
        <family val="1"/>
      </rPr>
      <t>60</t>
    </r>
    <r>
      <rPr>
        <sz val="10"/>
        <color indexed="8"/>
        <rFont val="新細明體"/>
        <family val="1"/>
      </rPr>
      <t>萬立方公尺及支援高雄地區每日</t>
    </r>
    <r>
      <rPr>
        <sz val="10"/>
        <color indexed="8"/>
        <rFont val="Times New Roman"/>
        <family val="1"/>
      </rPr>
      <t>40</t>
    </r>
    <r>
      <rPr>
        <sz val="10"/>
        <color indexed="8"/>
        <rFont val="新細明體"/>
        <family val="1"/>
      </rPr>
      <t>萬立方公尺之供水，亟需辦理南化水庫整治及防淤設施工程。</t>
    </r>
  </si>
  <si>
    <r>
      <t>提升烏山頭系統供水區調度及支援能力為每日</t>
    </r>
    <r>
      <rPr>
        <sz val="10"/>
        <color indexed="8"/>
        <rFont val="Times New Roman"/>
        <family val="1"/>
      </rPr>
      <t>13</t>
    </r>
    <r>
      <rPr>
        <sz val="10"/>
        <color indexed="8"/>
        <rFont val="新細明體"/>
        <family val="1"/>
      </rPr>
      <t>萬立方公尺。</t>
    </r>
  </si>
  <si>
    <r>
      <t>配合湖山水庫計畫，以地面水替代地下水，滿足雲林地區民國</t>
    </r>
    <r>
      <rPr>
        <sz val="10"/>
        <color indexed="8"/>
        <rFont val="Times New Roman"/>
        <family val="1"/>
      </rPr>
      <t>120</t>
    </r>
    <r>
      <rPr>
        <sz val="10"/>
        <color indexed="8"/>
        <rFont val="新細明體"/>
        <family val="1"/>
      </rPr>
      <t>年平均日</t>
    </r>
    <r>
      <rPr>
        <sz val="10"/>
        <color indexed="8"/>
        <rFont val="Times New Roman"/>
        <family val="1"/>
      </rPr>
      <t>46.8</t>
    </r>
    <r>
      <rPr>
        <sz val="10"/>
        <color indexed="8"/>
        <rFont val="新細明體"/>
        <family val="1"/>
      </rPr>
      <t>萬立方公尺之用水需求。</t>
    </r>
  </si>
  <si>
    <r>
      <t>計畫完成後，可穩定供水，並達民國</t>
    </r>
    <r>
      <rPr>
        <sz val="10"/>
        <color indexed="8"/>
        <rFont val="Times New Roman"/>
        <family val="1"/>
      </rPr>
      <t>120</t>
    </r>
    <r>
      <rPr>
        <sz val="10"/>
        <color indexed="8"/>
        <rFont val="新細明體"/>
        <family val="1"/>
      </rPr>
      <t>年每日供水量</t>
    </r>
    <r>
      <rPr>
        <sz val="10"/>
        <color indexed="8"/>
        <rFont val="Times New Roman"/>
        <family val="1"/>
      </rPr>
      <t>7</t>
    </r>
    <r>
      <rPr>
        <sz val="10"/>
        <color indexed="8"/>
        <rFont val="新細明體"/>
        <family val="1"/>
      </rPr>
      <t>萬</t>
    </r>
    <r>
      <rPr>
        <sz val="10"/>
        <color indexed="8"/>
        <rFont val="Times New Roman"/>
        <family val="1"/>
      </rPr>
      <t>7,589</t>
    </r>
    <r>
      <rPr>
        <sz val="10"/>
        <color indexed="8"/>
        <rFont val="新細明體"/>
        <family val="1"/>
      </rPr>
      <t>立方公尺之目標。</t>
    </r>
  </si>
  <si>
    <r>
      <t>新設初沉池於原水高濁度時增加出水量每日</t>
    </r>
    <r>
      <rPr>
        <sz val="10"/>
        <color indexed="8"/>
        <rFont val="Times New Roman"/>
        <family val="1"/>
      </rPr>
      <t>5</t>
    </r>
    <r>
      <rPr>
        <sz val="10"/>
        <color indexed="8"/>
        <rFont val="新細明體"/>
        <family val="1"/>
      </rPr>
      <t>至</t>
    </r>
    <r>
      <rPr>
        <sz val="10"/>
        <color indexed="8"/>
        <rFont val="Times New Roman"/>
        <family val="1"/>
      </rPr>
      <t>7.5</t>
    </r>
    <r>
      <rPr>
        <sz val="10"/>
        <color indexed="8"/>
        <rFont val="新細明體"/>
        <family val="1"/>
      </rPr>
      <t>萬立方公尺，提升豐原場之供水穩定。</t>
    </r>
  </si>
  <si>
    <t>促進無自來水地區之自來水供水普及，以提升居民用水之水質及水量，俾貫徹政府提升自來水普及率之施政目標。</t>
  </si>
  <si>
    <r>
      <t>提升大安大甲溪水源運用及供水能力，並滿足目標年</t>
    </r>
    <r>
      <rPr>
        <sz val="10"/>
        <color indexed="8"/>
        <rFont val="Times New Roman"/>
        <family val="1"/>
      </rPr>
      <t>110</t>
    </r>
    <r>
      <rPr>
        <sz val="10"/>
        <color indexed="8"/>
        <rFont val="新細明體"/>
        <family val="1"/>
      </rPr>
      <t>年台中地區公共用水，增加水源量</t>
    </r>
    <r>
      <rPr>
        <sz val="10"/>
        <color indexed="8"/>
        <rFont val="Times New Roman"/>
        <family val="1"/>
      </rPr>
      <t>28</t>
    </r>
    <r>
      <rPr>
        <sz val="10"/>
        <color indexed="8"/>
        <rFont val="新細明體"/>
        <family val="1"/>
      </rPr>
      <t>萬立方公尺，建構穩固可靠且具調度備援供水系統。</t>
    </r>
  </si>
  <si>
    <r>
      <t>參考國際間採用之水壓管理、修漏之速度及品質、主動漏水防治、管線及資產管理等</t>
    </r>
    <r>
      <rPr>
        <sz val="10"/>
        <color indexed="8"/>
        <rFont val="Times New Roman"/>
        <family val="1"/>
      </rPr>
      <t>4</t>
    </r>
    <r>
      <rPr>
        <sz val="10"/>
        <color indexed="8"/>
        <rFont val="新細明體"/>
        <family val="1"/>
      </rPr>
      <t>大執行策略，以改善供水管網，並有效降低漏水率。</t>
    </r>
  </si>
  <si>
    <t>辦理坪頂場改善工程及嶺口至鳳山厝送水管工程，並計畫於高屏攔河堰上游之大泉營區新建淨水場及埋設下游輸水管線，增加南部區域供水潛能與調度能力。</t>
  </si>
  <si>
    <r>
      <t>購置房地</t>
    </r>
    <r>
      <rPr>
        <sz val="10"/>
        <color indexed="8"/>
        <rFont val="Times New Roman"/>
        <family val="1"/>
      </rPr>
      <t>7</t>
    </r>
    <r>
      <rPr>
        <sz val="10"/>
        <color indexed="8"/>
        <rFont val="新細明體"/>
        <family val="1"/>
      </rPr>
      <t>處、興建局屋</t>
    </r>
    <r>
      <rPr>
        <sz val="10"/>
        <color indexed="8"/>
        <rFont val="Times New Roman"/>
        <family val="1"/>
      </rPr>
      <t>21</t>
    </r>
    <r>
      <rPr>
        <sz val="10"/>
        <color indexed="8"/>
        <rFont val="新細明體"/>
        <family val="1"/>
      </rPr>
      <t>處。</t>
    </r>
  </si>
  <si>
    <r>
      <t>購置主機及週邊設備</t>
    </r>
    <r>
      <rPr>
        <sz val="10"/>
        <color indexed="8"/>
        <rFont val="Times New Roman"/>
        <family val="1"/>
      </rPr>
      <t>27</t>
    </r>
    <r>
      <rPr>
        <sz val="10"/>
        <color indexed="8"/>
        <rFont val="新細明體"/>
        <family val="1"/>
      </rPr>
      <t>組、連線設備</t>
    </r>
    <r>
      <rPr>
        <sz val="10"/>
        <color indexed="8"/>
        <rFont val="Times New Roman"/>
        <family val="1"/>
      </rPr>
      <t>6,225</t>
    </r>
    <r>
      <rPr>
        <sz val="10"/>
        <color indexed="8"/>
        <rFont val="新細明體"/>
        <family val="1"/>
      </rPr>
      <t>套、管理資訊設備</t>
    </r>
    <r>
      <rPr>
        <sz val="10"/>
        <color indexed="8"/>
        <rFont val="Times New Roman"/>
        <family val="1"/>
      </rPr>
      <t>750</t>
    </r>
    <r>
      <rPr>
        <sz val="10"/>
        <color indexed="8"/>
        <rFont val="新細明體"/>
        <family val="1"/>
      </rPr>
      <t>組。</t>
    </r>
  </si>
  <si>
    <r>
      <t>購置自動化機器設備</t>
    </r>
    <r>
      <rPr>
        <sz val="10"/>
        <color indexed="8"/>
        <rFont val="Times New Roman"/>
        <family val="1"/>
      </rPr>
      <t>7</t>
    </r>
    <r>
      <rPr>
        <sz val="10"/>
        <color indexed="8"/>
        <rFont val="新細明體"/>
        <family val="1"/>
      </rPr>
      <t>套、管理資訊系統設備</t>
    </r>
    <r>
      <rPr>
        <sz val="10"/>
        <color indexed="8"/>
        <rFont val="Times New Roman"/>
        <family val="1"/>
      </rPr>
      <t>1</t>
    </r>
    <r>
      <rPr>
        <sz val="10"/>
        <color indexed="8"/>
        <rFont val="新細明體"/>
        <family val="1"/>
      </rPr>
      <t>套。</t>
    </r>
  </si>
  <si>
    <r>
      <t>購置土地</t>
    </r>
    <r>
      <rPr>
        <sz val="10"/>
        <color indexed="8"/>
        <rFont val="Times New Roman"/>
        <family val="1"/>
      </rPr>
      <t>1</t>
    </r>
    <r>
      <rPr>
        <sz val="10"/>
        <color indexed="8"/>
        <rFont val="新細明體"/>
        <family val="1"/>
      </rPr>
      <t>處、交通及運輸設備</t>
    </r>
    <r>
      <rPr>
        <sz val="10"/>
        <color indexed="8"/>
        <rFont val="Times New Roman"/>
        <family val="1"/>
      </rPr>
      <t>30</t>
    </r>
    <r>
      <rPr>
        <sz val="10"/>
        <color indexed="8"/>
        <rFont val="新細明體"/>
        <family val="1"/>
      </rPr>
      <t>套（台）、機械設備</t>
    </r>
    <r>
      <rPr>
        <sz val="10"/>
        <color indexed="8"/>
        <rFont val="Times New Roman"/>
        <family val="1"/>
      </rPr>
      <t>12</t>
    </r>
    <r>
      <rPr>
        <sz val="10"/>
        <color indexed="8"/>
        <rFont val="新細明體"/>
        <family val="1"/>
      </rPr>
      <t>座（台）、資訊設備</t>
    </r>
    <r>
      <rPr>
        <sz val="10"/>
        <color indexed="8"/>
        <rFont val="Times New Roman"/>
        <family val="1"/>
      </rPr>
      <t>28</t>
    </r>
    <r>
      <rPr>
        <sz val="10"/>
        <color indexed="8"/>
        <rFont val="新細明體"/>
        <family val="1"/>
      </rPr>
      <t>套（台）、興建廠房</t>
    </r>
    <r>
      <rPr>
        <sz val="10"/>
        <color indexed="8"/>
        <rFont val="Times New Roman"/>
        <family val="1"/>
      </rPr>
      <t>4</t>
    </r>
    <r>
      <rPr>
        <sz val="10"/>
        <color indexed="8"/>
        <rFont val="新細明體"/>
        <family val="1"/>
      </rPr>
      <t>棟、資訊中心</t>
    </r>
    <r>
      <rPr>
        <sz val="10"/>
        <color indexed="8"/>
        <rFont val="Times New Roman"/>
        <family val="1"/>
      </rPr>
      <t>1</t>
    </r>
    <r>
      <rPr>
        <sz val="10"/>
        <color indexed="8"/>
        <rFont val="新細明體"/>
        <family val="1"/>
      </rPr>
      <t>棟、訓練中心</t>
    </r>
    <r>
      <rPr>
        <sz val="10"/>
        <color indexed="8"/>
        <rFont val="Times New Roman"/>
        <family val="1"/>
      </rPr>
      <t>1</t>
    </r>
    <r>
      <rPr>
        <sz val="10"/>
        <color indexed="8"/>
        <rFont val="新細明體"/>
        <family val="1"/>
      </rPr>
      <t>棟、工商服務大樓</t>
    </r>
    <r>
      <rPr>
        <sz val="10"/>
        <color indexed="8"/>
        <rFont val="Times New Roman"/>
        <family val="1"/>
      </rPr>
      <t>1</t>
    </r>
    <r>
      <rPr>
        <sz val="10"/>
        <color indexed="8"/>
        <rFont val="新細明體"/>
        <family val="1"/>
      </rPr>
      <t>棟。</t>
    </r>
  </si>
  <si>
    <r>
      <t>臺鐵屏東線自高雄市大順陸橋東側（</t>
    </r>
    <r>
      <rPr>
        <sz val="10"/>
        <color indexed="8"/>
        <rFont val="Times New Roman"/>
        <family val="1"/>
      </rPr>
      <t>6K+467</t>
    </r>
    <r>
      <rPr>
        <sz val="10"/>
        <color indexed="8"/>
        <rFont val="新細明體"/>
        <family val="1"/>
      </rPr>
      <t>）至鳳山區大智陸橋西側（</t>
    </r>
    <r>
      <rPr>
        <sz val="10"/>
        <color indexed="8"/>
        <rFont val="Times New Roman"/>
        <family val="1"/>
      </rPr>
      <t>10K+750</t>
    </r>
    <r>
      <rPr>
        <sz val="10"/>
        <color indexed="8"/>
        <rFont val="新細明體"/>
        <family val="1"/>
      </rPr>
      <t>）為止，約</t>
    </r>
    <r>
      <rPr>
        <sz val="10"/>
        <color indexed="8"/>
        <rFont val="Times New Roman"/>
        <family val="1"/>
      </rPr>
      <t>4.28</t>
    </r>
    <r>
      <rPr>
        <sz val="10"/>
        <color indexed="8"/>
        <rFont val="新細明體"/>
        <family val="1"/>
      </rPr>
      <t>公里鐵路地下化、鳳山車站改建為地下車站、增設正義</t>
    </r>
    <r>
      <rPr>
        <sz val="10"/>
        <color indexed="8"/>
        <rFont val="Times New Roman"/>
        <family val="1"/>
      </rPr>
      <t>/</t>
    </r>
    <r>
      <rPr>
        <sz val="10"/>
        <color indexed="8"/>
        <rFont val="新細明體"/>
        <family val="1"/>
      </rPr>
      <t>澄清車站</t>
    </r>
    <r>
      <rPr>
        <sz val="10"/>
        <color indexed="8"/>
        <rFont val="Times New Roman"/>
        <family val="1"/>
      </rPr>
      <t>1</t>
    </r>
    <r>
      <rPr>
        <sz val="10"/>
        <color indexed="8"/>
        <rFont val="新細明體"/>
        <family val="1"/>
      </rPr>
      <t>座。</t>
    </r>
  </si>
  <si>
    <r>
      <t>自屏東站以北至潮州基地全長約</t>
    </r>
    <r>
      <rPr>
        <sz val="10"/>
        <color indexed="8"/>
        <rFont val="Times New Roman"/>
        <family val="1"/>
      </rPr>
      <t>19.37</t>
    </r>
    <r>
      <rPr>
        <sz val="10"/>
        <color indexed="8"/>
        <rFont val="新細明體"/>
        <family val="1"/>
      </rPr>
      <t>公里高架化、屏東潮州間</t>
    </r>
    <r>
      <rPr>
        <sz val="10"/>
        <color indexed="8"/>
        <rFont val="Times New Roman"/>
        <family val="1"/>
      </rPr>
      <t>17</t>
    </r>
    <r>
      <rPr>
        <sz val="10"/>
        <color indexed="8"/>
        <rFont val="新細明體"/>
        <family val="1"/>
      </rPr>
      <t>公里鐵路擴建為雙軌電化、屏東站、歸來站、麟洛站、西勢站、竹田站、潮州站均改建高架站、新建潮州車輛基地（潮州站南</t>
    </r>
    <r>
      <rPr>
        <sz val="10"/>
        <color indexed="8"/>
        <rFont val="Times New Roman"/>
        <family val="1"/>
      </rPr>
      <t>1.9</t>
    </r>
    <r>
      <rPr>
        <sz val="10"/>
        <color indexed="8"/>
        <rFont val="新細明體"/>
        <family val="1"/>
      </rPr>
      <t>公里），面積</t>
    </r>
    <r>
      <rPr>
        <sz val="10"/>
        <color indexed="8"/>
        <rFont val="Times New Roman"/>
        <family val="1"/>
      </rPr>
      <t>34.67</t>
    </r>
    <r>
      <rPr>
        <sz val="10"/>
        <color indexed="8"/>
        <rFont val="新細明體"/>
        <family val="1"/>
      </rPr>
      <t>公頃。</t>
    </r>
  </si>
  <si>
    <r>
      <t>提供都會區快鐵之便捷交通，消除鐵路沿線</t>
    </r>
    <r>
      <rPr>
        <sz val="10"/>
        <color indexed="8"/>
        <rFont val="Times New Roman"/>
        <family val="1"/>
      </rPr>
      <t>3</t>
    </r>
    <r>
      <rPr>
        <sz val="10"/>
        <color indexed="8"/>
        <rFont val="新細明體"/>
        <family val="1"/>
      </rPr>
      <t>處平交道、</t>
    </r>
    <r>
      <rPr>
        <sz val="10"/>
        <color indexed="8"/>
        <rFont val="Times New Roman"/>
        <family val="1"/>
      </rPr>
      <t>5</t>
    </r>
    <r>
      <rPr>
        <sz val="10"/>
        <color indexed="8"/>
        <rFont val="新細明體"/>
        <family val="1"/>
      </rPr>
      <t>處地下道及</t>
    </r>
    <r>
      <rPr>
        <sz val="10"/>
        <color indexed="8"/>
        <rFont val="Times New Roman"/>
        <family val="1"/>
      </rPr>
      <t>1</t>
    </r>
    <r>
      <rPr>
        <sz val="10"/>
        <color indexed="8"/>
        <rFont val="新細明體"/>
        <family val="1"/>
      </rPr>
      <t>處陸橋，改善平交道所造成之交通問題及均衡都市發展。改善市容、提昇市區環境生活品質、都市土地利用價值，促進經濟活動力。</t>
    </r>
  </si>
  <si>
    <r>
      <t>平交道進行立體化、路線及號誌改善、危險路段加裝圍籬或隔音牆、改建鐵路橋梁、</t>
    </r>
    <r>
      <rPr>
        <sz val="10"/>
        <color indexed="8"/>
        <rFont val="Times New Roman"/>
        <family val="1"/>
      </rPr>
      <t xml:space="preserve"> </t>
    </r>
    <r>
      <rPr>
        <sz val="10"/>
        <color indexed="8"/>
        <rFont val="新細明體"/>
        <family val="1"/>
      </rPr>
      <t>辦理月台提高、廁所改善及部分車站更新改善等工程、電力設備系統、車廂無階化改善。</t>
    </r>
  </si>
  <si>
    <r>
      <t>自豐原站以北</t>
    </r>
    <r>
      <rPr>
        <sz val="10"/>
        <color indexed="8"/>
        <rFont val="Times New Roman"/>
        <family val="1"/>
      </rPr>
      <t>1.9</t>
    </r>
    <r>
      <rPr>
        <sz val="10"/>
        <color indexed="8"/>
        <rFont val="新細明體"/>
        <family val="1"/>
      </rPr>
      <t>公里至大慶站以南</t>
    </r>
    <r>
      <rPr>
        <sz val="10"/>
        <color indexed="8"/>
        <rFont val="Times New Roman"/>
        <family val="1"/>
      </rPr>
      <t>1.4</t>
    </r>
    <r>
      <rPr>
        <sz val="10"/>
        <color indexed="8"/>
        <rFont val="新細明體"/>
        <family val="1"/>
      </rPr>
      <t>公里，將現有鐵路改建為高架鐵路，全長約</t>
    </r>
    <r>
      <rPr>
        <sz val="10"/>
        <color indexed="8"/>
        <rFont val="Times New Roman"/>
        <family val="1"/>
      </rPr>
      <t>21.7</t>
    </r>
    <r>
      <rPr>
        <sz val="10"/>
        <color indexed="8"/>
        <rFont val="新細明體"/>
        <family val="1"/>
      </rPr>
      <t>公里、原豐原站、潭子站、太原站、臺中站、大慶站等</t>
    </r>
    <r>
      <rPr>
        <sz val="10"/>
        <color indexed="8"/>
        <rFont val="Times New Roman"/>
        <family val="1"/>
      </rPr>
      <t>5</t>
    </r>
    <r>
      <rPr>
        <sz val="10"/>
        <color indexed="8"/>
        <rFont val="新細明體"/>
        <family val="1"/>
      </rPr>
      <t>座地面車站，改建為高架車站、新增豐南站、頭家厝、松竹站、精武站、五權站等</t>
    </r>
    <r>
      <rPr>
        <sz val="10"/>
        <color indexed="8"/>
        <rFont val="Times New Roman"/>
        <family val="1"/>
      </rPr>
      <t>5</t>
    </r>
    <r>
      <rPr>
        <sz val="10"/>
        <color indexed="8"/>
        <rFont val="新細明體"/>
        <family val="1"/>
      </rPr>
      <t>座高架車站。</t>
    </r>
  </si>
  <si>
    <r>
      <t>興建港務大樓與停車場，建設地標性建築，及規劃基隆港西</t>
    </r>
    <r>
      <rPr>
        <sz val="10"/>
        <color indexed="8"/>
        <rFont val="Times New Roman"/>
        <family val="1"/>
      </rPr>
      <t>4</t>
    </r>
    <r>
      <rPr>
        <sz val="10"/>
        <color indexed="8"/>
        <rFont val="新細明體"/>
        <family val="1"/>
      </rPr>
      <t>後線空地為兩岸客貨輪貨物作業場地。</t>
    </r>
  </si>
  <si>
    <r>
      <t>包括碼頭設施、公共設施、航道浚挖、電力及排水系統、土地整合開發等</t>
    </r>
    <r>
      <rPr>
        <sz val="10"/>
        <color indexed="8"/>
        <rFont val="Times New Roman"/>
        <family val="1"/>
      </rPr>
      <t>5</t>
    </r>
    <r>
      <rPr>
        <sz val="10"/>
        <color indexed="8"/>
        <rFont val="新細明體"/>
        <family val="1"/>
      </rPr>
      <t>大項目、</t>
    </r>
    <r>
      <rPr>
        <sz val="10"/>
        <color indexed="8"/>
        <rFont val="Times New Roman"/>
        <family val="1"/>
      </rPr>
      <t>9</t>
    </r>
    <r>
      <rPr>
        <sz val="10"/>
        <color indexed="8"/>
        <rFont val="新細明體"/>
        <family val="1"/>
      </rPr>
      <t>個子項工程，營業基金辦理項目包括</t>
    </r>
    <r>
      <rPr>
        <sz val="10"/>
        <color indexed="8"/>
        <rFont val="Times New Roman"/>
        <family val="1"/>
      </rPr>
      <t xml:space="preserve"> (1)</t>
    </r>
    <r>
      <rPr>
        <sz val="10"/>
        <color indexed="8"/>
        <rFont val="新細明體"/>
        <family val="1"/>
      </rPr>
      <t>港區碼頭及相關設施整建工程計畫</t>
    </r>
    <r>
      <rPr>
        <sz val="10"/>
        <color indexed="8"/>
        <rFont val="Times New Roman"/>
        <family val="1"/>
      </rPr>
      <t>(2)</t>
    </r>
    <r>
      <rPr>
        <sz val="10"/>
        <color indexed="8"/>
        <rFont val="新細明體"/>
        <family val="1"/>
      </rPr>
      <t>基隆港東</t>
    </r>
    <r>
      <rPr>
        <sz val="10"/>
        <color indexed="8"/>
        <rFont val="Times New Roman"/>
        <family val="1"/>
      </rPr>
      <t>2</t>
    </r>
    <r>
      <rPr>
        <sz val="10"/>
        <color indexed="8"/>
        <rFont val="新細明體"/>
        <family val="1"/>
      </rPr>
      <t>至東</t>
    </r>
    <r>
      <rPr>
        <sz val="10"/>
        <color indexed="8"/>
        <rFont val="Times New Roman"/>
        <family val="1"/>
      </rPr>
      <t>4</t>
    </r>
    <r>
      <rPr>
        <sz val="10"/>
        <color indexed="8"/>
        <rFont val="新細明體"/>
        <family val="1"/>
      </rPr>
      <t>碼頭客運觀光商業專區旅客中心暨公共設施工程</t>
    </r>
    <r>
      <rPr>
        <sz val="10"/>
        <color indexed="8"/>
        <rFont val="Times New Roman"/>
        <family val="1"/>
      </rPr>
      <t>(3)</t>
    </r>
    <r>
      <rPr>
        <sz val="10"/>
        <color indexed="8"/>
        <rFont val="新細明體"/>
        <family val="1"/>
      </rPr>
      <t>臺北港交通服務用地辦理價購</t>
    </r>
    <r>
      <rPr>
        <sz val="10"/>
        <color indexed="8"/>
        <rFont val="Times New Roman"/>
        <family val="1"/>
      </rPr>
      <t>(4)</t>
    </r>
    <r>
      <rPr>
        <sz val="10"/>
        <color indexed="8"/>
        <rFont val="新細明體"/>
        <family val="1"/>
      </rPr>
      <t>蘇澳港電力系統計畫</t>
    </r>
    <r>
      <rPr>
        <sz val="10"/>
        <color indexed="8"/>
        <rFont val="Times New Roman"/>
        <family val="1"/>
      </rPr>
      <t>(5)</t>
    </r>
    <r>
      <rPr>
        <sz val="10"/>
        <color indexed="8"/>
        <rFont val="新細明體"/>
        <family val="1"/>
      </rPr>
      <t>蘇澳港排水系統改善計畫</t>
    </r>
    <r>
      <rPr>
        <sz val="10"/>
        <color indexed="8"/>
        <rFont val="Times New Roman"/>
        <family val="1"/>
      </rPr>
      <t>(6)</t>
    </r>
    <r>
      <rPr>
        <sz val="10"/>
        <color indexed="8"/>
        <rFont val="新細明體"/>
        <family val="1"/>
      </rPr>
      <t>基隆港西</t>
    </r>
    <r>
      <rPr>
        <sz val="10"/>
        <color indexed="8"/>
        <rFont val="Times New Roman"/>
        <family val="1"/>
      </rPr>
      <t>2</t>
    </r>
    <r>
      <rPr>
        <sz val="10"/>
        <color indexed="8"/>
        <rFont val="新細明體"/>
        <family val="1"/>
      </rPr>
      <t>至西</t>
    </r>
    <r>
      <rPr>
        <sz val="10"/>
        <color indexed="8"/>
        <rFont val="Times New Roman"/>
        <family val="1"/>
      </rPr>
      <t>4</t>
    </r>
    <r>
      <rPr>
        <sz val="10"/>
        <color indexed="8"/>
        <rFont val="新細明體"/>
        <family val="1"/>
      </rPr>
      <t>碼頭整建浚深工程計畫等。</t>
    </r>
  </si>
  <si>
    <r>
      <t>辦理碼頭工程（含客貨碼頭</t>
    </r>
    <r>
      <rPr>
        <sz val="10"/>
        <color indexed="8"/>
        <rFont val="Times New Roman"/>
        <family val="1"/>
      </rPr>
      <t>1</t>
    </r>
    <r>
      <rPr>
        <sz val="10"/>
        <color indexed="8"/>
        <rFont val="新細明體"/>
        <family val="1"/>
      </rPr>
      <t>座、一般散雜碼頭</t>
    </r>
    <r>
      <rPr>
        <sz val="10"/>
        <color indexed="8"/>
        <rFont val="Times New Roman"/>
        <family val="1"/>
      </rPr>
      <t>2</t>
    </r>
    <r>
      <rPr>
        <sz val="10"/>
        <color indexed="8"/>
        <rFont val="新細明體"/>
        <family val="1"/>
      </rPr>
      <t>座、大宗散雜碼頭</t>
    </r>
    <r>
      <rPr>
        <sz val="10"/>
        <color indexed="8"/>
        <rFont val="Times New Roman"/>
        <family val="1"/>
      </rPr>
      <t>1</t>
    </r>
    <r>
      <rPr>
        <sz val="10"/>
        <color indexed="8"/>
        <rFont val="新細明體"/>
        <family val="1"/>
      </rPr>
      <t>座）以及公共倉儲新建工程等。</t>
    </r>
  </si>
  <si>
    <r>
      <t>於苓雅商港區</t>
    </r>
    <r>
      <rPr>
        <sz val="10"/>
        <color indexed="8"/>
        <rFont val="Times New Roman"/>
        <family val="1"/>
      </rPr>
      <t>19</t>
    </r>
    <r>
      <rPr>
        <sz val="10"/>
        <color indexed="8"/>
        <rFont val="新細明體"/>
        <family val="1"/>
      </rPr>
      <t>～</t>
    </r>
    <r>
      <rPr>
        <sz val="10"/>
        <color indexed="8"/>
        <rFont val="Times New Roman"/>
        <family val="1"/>
      </rPr>
      <t>20</t>
    </r>
    <r>
      <rPr>
        <sz val="10"/>
        <color indexed="8"/>
        <rFont val="新細明體"/>
        <family val="1"/>
      </rPr>
      <t>號碼頭辦理客運專區暨港務大樓整體開發，包括旅運中心、港務大樓之興建及相關附屬設施。</t>
    </r>
  </si>
  <si>
    <r>
      <t>完成新生地填築總面積約</t>
    </r>
    <r>
      <rPr>
        <sz val="10"/>
        <color indexed="8"/>
        <rFont val="Times New Roman"/>
        <family val="1"/>
      </rPr>
      <t>421.9</t>
    </r>
    <r>
      <rPr>
        <sz val="10"/>
        <color indexed="8"/>
        <rFont val="新細明體"/>
        <family val="1"/>
      </rPr>
      <t>公頃，新增碼頭席數達</t>
    </r>
    <r>
      <rPr>
        <sz val="10"/>
        <color indexed="8"/>
        <rFont val="Times New Roman"/>
        <family val="1"/>
      </rPr>
      <t>19</t>
    </r>
    <r>
      <rPr>
        <sz val="10"/>
        <color indexed="8"/>
        <rFont val="新細明體"/>
        <family val="1"/>
      </rPr>
      <t>席，包含可提供</t>
    </r>
    <r>
      <rPr>
        <sz val="10"/>
        <color indexed="8"/>
        <rFont val="Times New Roman"/>
        <family val="1"/>
      </rPr>
      <t>18,000</t>
    </r>
    <r>
      <rPr>
        <sz val="10"/>
        <color indexed="8"/>
        <rFont val="新細明體"/>
        <family val="1"/>
      </rPr>
      <t>只級貨櫃輪靠泊，水深</t>
    </r>
    <r>
      <rPr>
        <sz val="10"/>
        <color indexed="8"/>
        <rFont val="Times New Roman"/>
        <family val="1"/>
      </rPr>
      <t>18</t>
    </r>
    <r>
      <rPr>
        <sz val="10"/>
        <color indexed="8"/>
        <rFont val="新細明體"/>
        <family val="1"/>
      </rPr>
      <t>公尺之深水貨櫃碼頭</t>
    </r>
    <r>
      <rPr>
        <sz val="10"/>
        <color indexed="8"/>
        <rFont val="Times New Roman"/>
        <family val="1"/>
      </rPr>
      <t>5</t>
    </r>
    <r>
      <rPr>
        <sz val="10"/>
        <color indexed="8"/>
        <rFont val="新細明體"/>
        <family val="1"/>
      </rPr>
      <t>席，以及水深</t>
    </r>
    <r>
      <rPr>
        <sz val="10"/>
        <color indexed="8"/>
        <rFont val="Times New Roman"/>
        <family val="1"/>
      </rPr>
      <t>16~18</t>
    </r>
    <r>
      <rPr>
        <sz val="10"/>
        <color indexed="8"/>
        <rFont val="新細明體"/>
        <family val="1"/>
      </rPr>
      <t>公尺以上之碼頭</t>
    </r>
    <r>
      <rPr>
        <sz val="10"/>
        <color indexed="8"/>
        <rFont val="Times New Roman"/>
        <family val="1"/>
      </rPr>
      <t>10</t>
    </r>
    <r>
      <rPr>
        <sz val="10"/>
        <color indexed="8"/>
        <rFont val="新細明體"/>
        <family val="1"/>
      </rPr>
      <t>席可供石化中心使用，另有</t>
    </r>
    <r>
      <rPr>
        <sz val="10"/>
        <color indexed="8"/>
        <rFont val="Times New Roman"/>
        <family val="1"/>
      </rPr>
      <t>4</t>
    </r>
    <r>
      <rPr>
        <sz val="10"/>
        <color indexed="8"/>
        <rFont val="新細明體"/>
        <family val="1"/>
      </rPr>
      <t>席水深</t>
    </r>
    <r>
      <rPr>
        <sz val="10"/>
        <color indexed="8"/>
        <rFont val="Times New Roman"/>
        <family val="1"/>
      </rPr>
      <t>16</t>
    </r>
    <r>
      <rPr>
        <sz val="10"/>
        <color indexed="8"/>
        <rFont val="新細明體"/>
        <family val="1"/>
      </rPr>
      <t>公尺以上之散雜貨碼頭。</t>
    </r>
  </si>
  <si>
    <r>
      <t>完成棧</t>
    </r>
    <r>
      <rPr>
        <sz val="10"/>
        <color indexed="8"/>
        <rFont val="Times New Roman"/>
        <family val="1"/>
      </rPr>
      <t>36</t>
    </r>
    <r>
      <rPr>
        <sz val="10"/>
        <color indexed="8"/>
        <rFont val="新細明體"/>
        <family val="1"/>
      </rPr>
      <t>庫樓地板面積約</t>
    </r>
    <r>
      <rPr>
        <sz val="10"/>
        <color indexed="8"/>
        <rFont val="Times New Roman"/>
        <family val="1"/>
      </rPr>
      <t>13,000</t>
    </r>
    <r>
      <rPr>
        <sz val="10"/>
        <color indexed="8"/>
        <rFont val="新細明體"/>
        <family val="1"/>
      </rPr>
      <t>平方公尺及棧</t>
    </r>
    <r>
      <rPr>
        <sz val="10"/>
        <color indexed="8"/>
        <rFont val="Times New Roman"/>
        <family val="1"/>
      </rPr>
      <t>32</t>
    </r>
    <r>
      <rPr>
        <sz val="10"/>
        <color indexed="8"/>
        <rFont val="新細明體"/>
        <family val="1"/>
      </rPr>
      <t>庫樓地板面積約</t>
    </r>
    <r>
      <rPr>
        <sz val="10"/>
        <color indexed="8"/>
        <rFont val="Times New Roman"/>
        <family val="1"/>
      </rPr>
      <t>12,000</t>
    </r>
    <r>
      <rPr>
        <sz val="10"/>
        <color indexed="8"/>
        <rFont val="新細明體"/>
        <family val="1"/>
      </rPr>
      <t>平方公尺。</t>
    </r>
  </si>
  <si>
    <r>
      <t>包括防波堤及水域設施、碼頭設施、倉棧設施及土地整合開發等</t>
    </r>
    <r>
      <rPr>
        <sz val="10"/>
        <color indexed="8"/>
        <rFont val="Times New Roman"/>
        <family val="1"/>
      </rPr>
      <t>4</t>
    </r>
    <r>
      <rPr>
        <sz val="10"/>
        <color indexed="8"/>
        <rFont val="新細明體"/>
        <family val="1"/>
      </rPr>
      <t>大項目、</t>
    </r>
    <r>
      <rPr>
        <sz val="10"/>
        <color indexed="8"/>
        <rFont val="Times New Roman"/>
        <family val="1"/>
      </rPr>
      <t>5</t>
    </r>
    <r>
      <rPr>
        <sz val="10"/>
        <color indexed="8"/>
        <rFont val="新細明體"/>
        <family val="1"/>
      </rPr>
      <t>個子項工程，營業基金辦理項目包括</t>
    </r>
    <r>
      <rPr>
        <sz val="10"/>
        <color indexed="8"/>
        <rFont val="Times New Roman"/>
        <family val="1"/>
      </rPr>
      <t xml:space="preserve"> (1)</t>
    </r>
    <r>
      <rPr>
        <sz val="10"/>
        <color indexed="8"/>
        <rFont val="新細明體"/>
        <family val="1"/>
      </rPr>
      <t>高雄港第四貨櫃中心後線場地擴建工程</t>
    </r>
    <r>
      <rPr>
        <sz val="10"/>
        <color indexed="8"/>
        <rFont val="Times New Roman"/>
        <family val="1"/>
      </rPr>
      <t xml:space="preserve"> (2)</t>
    </r>
    <r>
      <rPr>
        <sz val="10"/>
        <color indexed="8"/>
        <rFont val="新細明體"/>
        <family val="1"/>
      </rPr>
      <t>安平港第</t>
    </r>
    <r>
      <rPr>
        <sz val="10"/>
        <color indexed="8"/>
        <rFont val="Times New Roman"/>
        <family val="1"/>
      </rPr>
      <t>10</t>
    </r>
    <r>
      <rPr>
        <sz val="10"/>
        <color indexed="8"/>
        <rFont val="新細明體"/>
        <family val="1"/>
      </rPr>
      <t>號多功能碼頭新建工程</t>
    </r>
    <r>
      <rPr>
        <sz val="10"/>
        <color indexed="8"/>
        <rFont val="Times New Roman"/>
        <family val="1"/>
      </rPr>
      <t xml:space="preserve"> (3)</t>
    </r>
    <r>
      <rPr>
        <sz val="10"/>
        <color indexed="8"/>
        <rFont val="新細明體"/>
        <family val="1"/>
      </rPr>
      <t>港區公共倉儲興建工程等。</t>
    </r>
  </si>
  <si>
    <r>
      <t>辦理碼頭及相關設施工程，包括</t>
    </r>
    <r>
      <rPr>
        <sz val="10"/>
        <color indexed="8"/>
        <rFont val="Times New Roman"/>
        <family val="1"/>
      </rPr>
      <t>(1)</t>
    </r>
    <r>
      <rPr>
        <sz val="10"/>
        <color indexed="8"/>
        <rFont val="新細明體"/>
        <family val="1"/>
      </rPr>
      <t>臺北港南碼頭區及相關設施工程</t>
    </r>
    <r>
      <rPr>
        <sz val="10"/>
        <color indexed="8"/>
        <rFont val="Times New Roman"/>
        <family val="1"/>
      </rPr>
      <t>(2)</t>
    </r>
    <r>
      <rPr>
        <sz val="10"/>
        <color indexed="8"/>
        <rFont val="新細明體"/>
        <family val="1"/>
      </rPr>
      <t>臺中港第</t>
    </r>
    <r>
      <rPr>
        <sz val="10"/>
        <color indexed="8"/>
        <rFont val="Times New Roman"/>
        <family val="1"/>
      </rPr>
      <t>105</t>
    </r>
    <r>
      <rPr>
        <sz val="10"/>
        <color indexed="8"/>
        <rFont val="新細明體"/>
        <family val="1"/>
      </rPr>
      <t>號碼頭後線設施設置工程</t>
    </r>
    <r>
      <rPr>
        <sz val="10"/>
        <color indexed="8"/>
        <rFont val="Times New Roman"/>
        <family val="1"/>
      </rPr>
      <t>(3)</t>
    </r>
    <r>
      <rPr>
        <sz val="10"/>
        <color indexed="8"/>
        <rFont val="新細明體"/>
        <family val="1"/>
      </rPr>
      <t>高雄港第</t>
    </r>
    <r>
      <rPr>
        <sz val="10"/>
        <color indexed="8"/>
        <rFont val="Times New Roman"/>
        <family val="1"/>
      </rPr>
      <t>77~79</t>
    </r>
    <r>
      <rPr>
        <sz val="10"/>
        <color indexed="8"/>
        <rFont val="新細明體"/>
        <family val="1"/>
      </rPr>
      <t>號碼頭改建工程等。</t>
    </r>
  </si>
  <si>
    <r>
      <t>改善調配嘉義供水區供水設備不足，擴建每日</t>
    </r>
    <r>
      <rPr>
        <sz val="10"/>
        <color indexed="8"/>
        <rFont val="Times New Roman"/>
        <family val="1"/>
      </rPr>
      <t>3</t>
    </r>
    <r>
      <rPr>
        <sz val="10"/>
        <color indexed="8"/>
        <rFont val="新細明體"/>
        <family val="1"/>
      </rPr>
      <t>萬立方公尺處理能力之淨水廠，以因應至</t>
    </r>
    <r>
      <rPr>
        <sz val="10"/>
        <color indexed="8"/>
        <rFont val="Times New Roman"/>
        <family val="1"/>
      </rPr>
      <t>120</t>
    </r>
    <r>
      <rPr>
        <sz val="10"/>
        <color indexed="8"/>
        <rFont val="新細明體"/>
        <family val="1"/>
      </rPr>
      <t>年之用水需求。</t>
    </r>
  </si>
  <si>
    <r>
      <t>擴充淨水場處理出水能力，增加每日</t>
    </r>
    <r>
      <rPr>
        <sz val="10"/>
        <color indexed="8"/>
        <rFont val="Times New Roman"/>
        <family val="1"/>
      </rPr>
      <t>2</t>
    </r>
    <r>
      <rPr>
        <sz val="10"/>
        <color indexed="8"/>
        <rFont val="新細明體"/>
        <family val="1"/>
      </rPr>
      <t>萬立方公尺出水量，以自足新竹竹東地區民生及工業用水至</t>
    </r>
    <r>
      <rPr>
        <sz val="10"/>
        <color indexed="8"/>
        <rFont val="Times New Roman"/>
        <family val="1"/>
      </rPr>
      <t>120</t>
    </r>
    <r>
      <rPr>
        <sz val="10"/>
        <color indexed="8"/>
        <rFont val="新細明體"/>
        <family val="1"/>
      </rPr>
      <t>年之需求。</t>
    </r>
  </si>
  <si>
    <t>105.01-105.12</t>
  </si>
  <si>
    <t>95.01-104.06</t>
  </si>
  <si>
    <t>100.07-106.06</t>
  </si>
  <si>
    <t>101.07-105.12</t>
  </si>
  <si>
    <t>101.07-106.03</t>
  </si>
  <si>
    <t>102.01-106.06</t>
  </si>
  <si>
    <t>103.01-109.12</t>
  </si>
  <si>
    <t>93.01-106.06</t>
  </si>
  <si>
    <t>100.01-105.06</t>
  </si>
  <si>
    <t>100.01-107.12</t>
  </si>
  <si>
    <t>100.01-105.12</t>
  </si>
  <si>
    <t>101.01-107.12</t>
  </si>
  <si>
    <t>2.75</t>
  </si>
  <si>
    <t>3.00</t>
  </si>
  <si>
    <t>101.01-106.06</t>
  </si>
  <si>
    <t>101.01-105.12</t>
  </si>
  <si>
    <t>103.01-108.12</t>
  </si>
  <si>
    <t>105.01-107.12</t>
  </si>
  <si>
    <t>105.01-109.12</t>
  </si>
  <si>
    <t>102.01-105.12</t>
  </si>
  <si>
    <t>102.08-108.06</t>
  </si>
  <si>
    <t>102.01-105.06</t>
  </si>
  <si>
    <t>103.01-105.01</t>
  </si>
  <si>
    <t>104.01-109.12</t>
  </si>
  <si>
    <t>99.01-107.12</t>
  </si>
  <si>
    <t>99.01-106.12</t>
  </si>
  <si>
    <t>105.01-110.12</t>
  </si>
  <si>
    <t>105.01-111.12</t>
  </si>
  <si>
    <t>4.45</t>
  </si>
  <si>
    <t>3.50</t>
  </si>
  <si>
    <t>15.00</t>
  </si>
  <si>
    <t>14.52</t>
  </si>
  <si>
    <t>13.60</t>
  </si>
  <si>
    <t>15.71</t>
  </si>
  <si>
    <t>13.92</t>
  </si>
  <si>
    <t>4.30</t>
  </si>
  <si>
    <t>8.87</t>
  </si>
  <si>
    <t>7.27</t>
  </si>
  <si>
    <t>5.75</t>
  </si>
  <si>
    <t>4.15</t>
  </si>
  <si>
    <t>3.98</t>
  </si>
  <si>
    <r>
      <t>於觀塘工業區及專用港站址新建外廓防波堤及港埠設施、圍堤造地</t>
    </r>
    <r>
      <rPr>
        <sz val="10"/>
        <color indexed="8"/>
        <rFont val="Times New Roman"/>
        <family val="1"/>
      </rPr>
      <t>77.2</t>
    </r>
    <r>
      <rPr>
        <sz val="10"/>
        <color indexed="8"/>
        <rFont val="新細明體"/>
        <family val="1"/>
      </rPr>
      <t>公頃、興建</t>
    </r>
    <r>
      <rPr>
        <sz val="10"/>
        <color indexed="8"/>
        <rFont val="Times New Roman"/>
        <family val="1"/>
      </rPr>
      <t>4</t>
    </r>
    <r>
      <rPr>
        <sz val="10"/>
        <color indexed="8"/>
        <rFont val="新細明體"/>
        <family val="1"/>
      </rPr>
      <t>座</t>
    </r>
    <r>
      <rPr>
        <sz val="10"/>
        <color indexed="8"/>
        <rFont val="Times New Roman"/>
        <family val="1"/>
      </rPr>
      <t>16</t>
    </r>
    <r>
      <rPr>
        <sz val="10"/>
        <color indexed="8"/>
        <rFont val="新細明體"/>
        <family val="1"/>
      </rPr>
      <t>萬公秉地上型液化天然氣儲槽及</t>
    </r>
    <r>
      <rPr>
        <sz val="10"/>
        <color indexed="8"/>
        <rFont val="Times New Roman"/>
        <family val="1"/>
      </rPr>
      <t>900</t>
    </r>
    <r>
      <rPr>
        <sz val="10"/>
        <color indexed="8"/>
        <rFont val="新細明體"/>
        <family val="1"/>
      </rPr>
      <t>噸</t>
    </r>
    <r>
      <rPr>
        <sz val="10"/>
        <color indexed="8"/>
        <rFont val="Times New Roman"/>
        <family val="1"/>
      </rPr>
      <t xml:space="preserve"> /</t>
    </r>
    <r>
      <rPr>
        <sz val="10"/>
        <color indexed="8"/>
        <rFont val="新細明體"/>
        <family val="1"/>
      </rPr>
      <t>時氣化設施，並興建一條至大潭隔離站約</t>
    </r>
    <r>
      <rPr>
        <sz val="10"/>
        <color indexed="8"/>
        <rFont val="Times New Roman"/>
        <family val="1"/>
      </rPr>
      <t>3.5</t>
    </r>
    <r>
      <rPr>
        <sz val="10"/>
        <color indexed="8"/>
        <rFont val="新細明體"/>
        <family val="1"/>
      </rPr>
      <t>公里之</t>
    </r>
    <r>
      <rPr>
        <sz val="10"/>
        <color indexed="8"/>
        <rFont val="Times New Roman"/>
        <family val="1"/>
      </rPr>
      <t>36</t>
    </r>
    <r>
      <rPr>
        <sz val="10"/>
        <color indexed="8"/>
        <rFont val="新細明體"/>
        <family val="1"/>
      </rPr>
      <t>吋陸上輸氣管線與現有之陸上輸氣管線銜接。</t>
    </r>
  </si>
  <si>
    <t>25.00</t>
  </si>
  <si>
    <t>3.34</t>
  </si>
  <si>
    <t>2.51</t>
  </si>
  <si>
    <t>4.19</t>
  </si>
  <si>
    <t>2.54</t>
  </si>
  <si>
    <t>4.21</t>
  </si>
  <si>
    <t>9.05</t>
  </si>
  <si>
    <t>6.05</t>
  </si>
  <si>
    <t>6.70</t>
  </si>
  <si>
    <t>7.54</t>
  </si>
  <si>
    <t>6.22</t>
  </si>
  <si>
    <t>3.65</t>
  </si>
  <si>
    <t>21.33</t>
  </si>
  <si>
    <t>12.98</t>
  </si>
  <si>
    <t>17.31</t>
  </si>
  <si>
    <t>11.42</t>
  </si>
  <si>
    <t>15.46</t>
  </si>
  <si>
    <t>17.70</t>
  </si>
  <si>
    <t>31.00</t>
  </si>
  <si>
    <t>15.15</t>
  </si>
  <si>
    <t>18.70</t>
  </si>
  <si>
    <t>2.97</t>
  </si>
  <si>
    <t>3.02</t>
  </si>
  <si>
    <t>10.36</t>
  </si>
  <si>
    <t>19.90</t>
  </si>
  <si>
    <t>1.00</t>
  </si>
  <si>
    <t>33.00</t>
  </si>
  <si>
    <t>1.02</t>
  </si>
  <si>
    <t>3.37</t>
  </si>
  <si>
    <t>1.80</t>
  </si>
  <si>
    <t>1.45</t>
  </si>
  <si>
    <t>2.00</t>
  </si>
  <si>
    <t>1.80</t>
  </si>
  <si>
    <t>11.40</t>
  </si>
  <si>
    <t>10.42</t>
  </si>
  <si>
    <t>1.85</t>
  </si>
  <si>
    <t>25.00</t>
  </si>
  <si>
    <t>4.02</t>
  </si>
  <si>
    <t>5.44</t>
  </si>
  <si>
    <t>42.59</t>
  </si>
  <si>
    <t>2.08</t>
  </si>
  <si>
    <t>6.50</t>
  </si>
  <si>
    <t>23.82</t>
  </si>
  <si>
    <t>2.08</t>
  </si>
  <si>
    <t>12.27</t>
  </si>
  <si>
    <t>4.83</t>
  </si>
  <si>
    <t>2.08</t>
  </si>
  <si>
    <t>2.24</t>
  </si>
  <si>
    <t>9.93</t>
  </si>
  <si>
    <t>4.93</t>
  </si>
  <si>
    <t>39.22</t>
  </si>
  <si>
    <t>2.38</t>
  </si>
  <si>
    <t>7.20</t>
  </si>
  <si>
    <t>17.90</t>
  </si>
  <si>
    <t>4.50</t>
  </si>
  <si>
    <t>4.03</t>
  </si>
  <si>
    <t>5.35</t>
  </si>
  <si>
    <r>
      <t>購置城際客車</t>
    </r>
    <r>
      <rPr>
        <sz val="10"/>
        <color indexed="8"/>
        <rFont val="Times New Roman"/>
        <family val="1"/>
      </rPr>
      <t>600</t>
    </r>
    <r>
      <rPr>
        <sz val="10"/>
        <color indexed="8"/>
        <rFont val="新細明體"/>
        <family val="1"/>
      </rPr>
      <t>輛、區間客車</t>
    </r>
    <r>
      <rPr>
        <sz val="10"/>
        <color indexed="8"/>
        <rFont val="Times New Roman"/>
        <family val="1"/>
      </rPr>
      <t>520</t>
    </r>
    <r>
      <rPr>
        <sz val="10"/>
        <color indexed="8"/>
        <rFont val="新細明體"/>
        <family val="1"/>
      </rPr>
      <t>輛、機車</t>
    </r>
    <r>
      <rPr>
        <sz val="10"/>
        <color indexed="8"/>
        <rFont val="Times New Roman"/>
        <family val="1"/>
      </rPr>
      <t>127</t>
    </r>
    <r>
      <rPr>
        <sz val="10"/>
        <color indexed="8"/>
        <rFont val="新細明體"/>
        <family val="1"/>
      </rPr>
      <t>輛，支線節能環保客車</t>
    </r>
    <r>
      <rPr>
        <sz val="10"/>
        <color indexed="8"/>
        <rFont val="Times New Roman"/>
        <family val="1"/>
      </rPr>
      <t>60</t>
    </r>
    <r>
      <rPr>
        <sz val="10"/>
        <color indexed="8"/>
        <rFont val="新細明體"/>
        <family val="1"/>
      </rPr>
      <t>輛，系統設備改善等。</t>
    </r>
  </si>
  <si>
    <t>5.69</t>
  </si>
  <si>
    <t>23.50</t>
  </si>
  <si>
    <t>95.01-104.12</t>
  </si>
  <si>
    <t>3.08</t>
  </si>
  <si>
    <t>2.72</t>
  </si>
  <si>
    <r>
      <t>於桃園廠興建設計產能為日煉</t>
    </r>
    <r>
      <rPr>
        <sz val="10"/>
        <color indexed="8"/>
        <rFont val="Times New Roman"/>
        <family val="1"/>
      </rPr>
      <t>7</t>
    </r>
    <r>
      <rPr>
        <sz val="10"/>
        <color indexed="8"/>
        <rFont val="新細明體"/>
        <family val="1"/>
      </rPr>
      <t>萬桶之重油加氫脫硫工場</t>
    </r>
    <r>
      <rPr>
        <sz val="10"/>
        <color indexed="8"/>
        <rFont val="Times New Roman"/>
        <family val="1"/>
      </rPr>
      <t>1</t>
    </r>
    <r>
      <rPr>
        <sz val="10"/>
        <color indexed="8"/>
        <rFont val="新細明體"/>
        <family val="1"/>
      </rPr>
      <t>座（含重油加氫脫硫主體、氫氣設備及硫磺回收設備）及區外附屬設備。</t>
    </r>
  </si>
  <si>
    <r>
      <t>興建日煉</t>
    </r>
    <r>
      <rPr>
        <sz val="10"/>
        <color indexed="8"/>
        <rFont val="Times New Roman"/>
        <family val="1"/>
      </rPr>
      <t>15</t>
    </r>
    <r>
      <rPr>
        <sz val="10"/>
        <color indexed="8"/>
        <rFont val="新細明體"/>
        <family val="1"/>
      </rPr>
      <t>萬桶常壓原油蒸餾工場</t>
    </r>
    <r>
      <rPr>
        <sz val="10"/>
        <color indexed="8"/>
        <rFont val="Times New Roman"/>
        <family val="1"/>
      </rPr>
      <t>1</t>
    </r>
    <r>
      <rPr>
        <sz val="10"/>
        <color indexed="8"/>
        <rFont val="新細明體"/>
        <family val="1"/>
      </rPr>
      <t>座、</t>
    </r>
    <r>
      <rPr>
        <sz val="10"/>
        <color indexed="8"/>
        <rFont val="Times New Roman"/>
        <family val="1"/>
      </rPr>
      <t>5</t>
    </r>
    <r>
      <rPr>
        <sz val="10"/>
        <color indexed="8"/>
        <rFont val="新細明體"/>
        <family val="1"/>
      </rPr>
      <t>萬桶輕質原油分餾工場</t>
    </r>
    <r>
      <rPr>
        <sz val="10"/>
        <color indexed="8"/>
        <rFont val="Times New Roman"/>
        <family val="1"/>
      </rPr>
      <t>1</t>
    </r>
    <r>
      <rPr>
        <sz val="10"/>
        <color indexed="8"/>
        <rFont val="新細明體"/>
        <family val="1"/>
      </rPr>
      <t>座、</t>
    </r>
    <r>
      <rPr>
        <sz val="10"/>
        <color indexed="8"/>
        <rFont val="Times New Roman"/>
        <family val="1"/>
      </rPr>
      <t>4</t>
    </r>
    <r>
      <rPr>
        <sz val="10"/>
        <color indexed="8"/>
        <rFont val="新細明體"/>
        <family val="1"/>
      </rPr>
      <t>萬桶柴油加氫脫硫工場</t>
    </r>
    <r>
      <rPr>
        <sz val="10"/>
        <color indexed="8"/>
        <rFont val="Times New Roman"/>
        <family val="1"/>
      </rPr>
      <t>1</t>
    </r>
    <r>
      <rPr>
        <sz val="10"/>
        <color indexed="8"/>
        <rFont val="新細明體"/>
        <family val="1"/>
      </rPr>
      <t>座、</t>
    </r>
    <r>
      <rPr>
        <sz val="10"/>
        <color indexed="8"/>
        <rFont val="Times New Roman"/>
        <family val="1"/>
      </rPr>
      <t>3</t>
    </r>
    <r>
      <rPr>
        <sz val="10"/>
        <color indexed="8"/>
        <rFont val="新細明體"/>
        <family val="1"/>
      </rPr>
      <t>萬桶煤油加氫脫硫工場</t>
    </r>
    <r>
      <rPr>
        <sz val="10"/>
        <color indexed="8"/>
        <rFont val="Times New Roman"/>
        <family val="1"/>
      </rPr>
      <t>1</t>
    </r>
    <r>
      <rPr>
        <sz val="10"/>
        <color indexed="8"/>
        <rFont val="新細明體"/>
        <family val="1"/>
      </rPr>
      <t>座及其附屬設備。</t>
    </r>
  </si>
  <si>
    <r>
      <t>自台中廠興建</t>
    </r>
    <r>
      <rPr>
        <sz val="10"/>
        <color indexed="8"/>
        <rFont val="Times New Roman"/>
        <family val="1"/>
      </rPr>
      <t>1</t>
    </r>
    <r>
      <rPr>
        <sz val="10"/>
        <color indexed="8"/>
        <rFont val="新細明體"/>
        <family val="1"/>
      </rPr>
      <t>條約</t>
    </r>
    <r>
      <rPr>
        <sz val="10"/>
        <color indexed="8"/>
        <rFont val="Times New Roman"/>
        <family val="1"/>
      </rPr>
      <t>35.8</t>
    </r>
    <r>
      <rPr>
        <sz val="10"/>
        <color indexed="8"/>
        <rFont val="新細明體"/>
        <family val="1"/>
      </rPr>
      <t>公里</t>
    </r>
    <r>
      <rPr>
        <sz val="10"/>
        <color indexed="8"/>
        <rFont val="Times New Roman"/>
        <family val="1"/>
      </rPr>
      <t>36</t>
    </r>
    <r>
      <rPr>
        <sz val="10"/>
        <color indexed="8"/>
        <rFont val="新細明體"/>
        <family val="1"/>
      </rPr>
      <t>吋陸上輸氣幹線及新設</t>
    </r>
    <r>
      <rPr>
        <sz val="10"/>
        <color indexed="8"/>
        <rFont val="Times New Roman"/>
        <family val="1"/>
      </rPr>
      <t>2</t>
    </r>
    <r>
      <rPr>
        <sz val="10"/>
        <color indexed="8"/>
        <rFont val="新細明體"/>
        <family val="1"/>
      </rPr>
      <t>處隔離站與</t>
    </r>
    <r>
      <rPr>
        <sz val="10"/>
        <color indexed="8"/>
        <rFont val="Times New Roman"/>
        <family val="1"/>
      </rPr>
      <t>1</t>
    </r>
    <r>
      <rPr>
        <sz val="10"/>
        <color indexed="8"/>
        <rFont val="新細明體"/>
        <family val="1"/>
      </rPr>
      <t>處開關計量站。</t>
    </r>
  </si>
  <si>
    <t>14.</t>
  </si>
  <si>
    <t>100.01-108.12</t>
  </si>
  <si>
    <t>101.01-106.06</t>
  </si>
  <si>
    <r>
      <t>增設</t>
    </r>
    <r>
      <rPr>
        <sz val="10"/>
        <color indexed="8"/>
        <rFont val="Times New Roman"/>
        <family val="1"/>
      </rPr>
      <t>30</t>
    </r>
    <r>
      <rPr>
        <sz val="10"/>
        <color indexed="8"/>
        <rFont val="新細明體"/>
        <family val="1"/>
      </rPr>
      <t>萬立方公尺生物處理設備，將原水氨氮值降至</t>
    </r>
    <r>
      <rPr>
        <sz val="10"/>
        <color indexed="8"/>
        <rFont val="Times New Roman"/>
        <family val="1"/>
      </rPr>
      <t>1</t>
    </r>
    <r>
      <rPr>
        <sz val="10"/>
        <color indexed="8"/>
        <rFont val="新細明體"/>
        <family val="1"/>
      </rPr>
      <t>毫克</t>
    </r>
    <r>
      <rPr>
        <sz val="10"/>
        <color indexed="8"/>
        <rFont val="Times New Roman"/>
        <family val="1"/>
      </rPr>
      <t>/</t>
    </r>
    <r>
      <rPr>
        <sz val="10"/>
        <color indexed="8"/>
        <rFont val="新細明體"/>
        <family val="1"/>
      </rPr>
      <t>公升。</t>
    </r>
  </si>
  <si>
    <r>
      <t>第三航廈總面積</t>
    </r>
    <r>
      <rPr>
        <sz val="10"/>
        <color indexed="8"/>
        <rFont val="Times New Roman"/>
        <family val="1"/>
      </rPr>
      <t>38</t>
    </r>
    <r>
      <rPr>
        <sz val="10"/>
        <color indexed="8"/>
        <rFont val="新細明體"/>
        <family val="1"/>
      </rPr>
      <t>萬</t>
    </r>
    <r>
      <rPr>
        <sz val="10"/>
        <color indexed="8"/>
        <rFont val="Times New Roman"/>
        <family val="1"/>
      </rPr>
      <t>5,131</t>
    </r>
    <r>
      <rPr>
        <sz val="10"/>
        <color indexed="8"/>
        <rFont val="新細明體"/>
        <family val="1"/>
      </rPr>
      <t>平方公尺，可容納持續成長之運量，預計每年服務旅客達</t>
    </r>
    <r>
      <rPr>
        <sz val="10"/>
        <color indexed="8"/>
        <rFont val="Times New Roman"/>
        <family val="1"/>
      </rPr>
      <t>4,500</t>
    </r>
    <r>
      <rPr>
        <sz val="10"/>
        <color indexed="8"/>
        <rFont val="新細明體"/>
        <family val="1"/>
      </rPr>
      <t>萬人次，有效提升服務水準，並發展為航空城之商業及文化中心。</t>
    </r>
  </si>
  <si>
    <t>6.13</t>
  </si>
  <si>
    <t>13.</t>
  </si>
  <si>
    <t>煉製事業部桃園廠第三重油加氫脫硫工場投資計畫</t>
  </si>
  <si>
    <t>煉製事業部大林廠蒸餾暨相關工場更新投資計畫</t>
  </si>
  <si>
    <t>四萬噸級環島成品油輪汰換計畫</t>
  </si>
  <si>
    <t>天然氣事業部台中廠二期投資計畫</t>
  </si>
  <si>
    <t>煉製事業部大林廠第三重油加氫脫硫工場產能提昇投資計畫</t>
  </si>
  <si>
    <t>天然氣事業部台中廠至通霄站新設陸管投資計畫</t>
  </si>
  <si>
    <t>天然氣事業部第三座液化天然氣接收站投資計畫</t>
  </si>
  <si>
    <t>核能四廠第一、二號機發電工程計畫</t>
  </si>
  <si>
    <t>彰工火力第一、二號機發電計畫</t>
  </si>
  <si>
    <r>
      <t>台中發電廠第</t>
    </r>
    <r>
      <rPr>
        <sz val="10"/>
        <color indexed="8"/>
        <rFont val="Times New Roman"/>
        <family val="1"/>
      </rPr>
      <t>2</t>
    </r>
    <r>
      <rPr>
        <sz val="10"/>
        <color indexed="8"/>
        <rFont val="新細明體"/>
        <family val="1"/>
      </rPr>
      <t>階段煤灰填海工程計畫</t>
    </r>
  </si>
  <si>
    <t>離岸風力發電第一期計畫</t>
  </si>
  <si>
    <t>北區一期電網計畫</t>
  </si>
  <si>
    <r>
      <t>離島地區供水改善計畫－馬公增建</t>
    </r>
    <r>
      <rPr>
        <sz val="10"/>
        <color indexed="8"/>
        <rFont val="Times New Roman"/>
        <family val="1"/>
      </rPr>
      <t>4,000</t>
    </r>
    <r>
      <rPr>
        <sz val="10"/>
        <color indexed="8"/>
        <rFont val="新細明體"/>
        <family val="1"/>
      </rPr>
      <t>噸海水淡化廠</t>
    </r>
  </si>
  <si>
    <t>豐原場新設初沉池工程（食水嵙溪右岸）</t>
  </si>
  <si>
    <r>
      <t>無自來水地區供水改善計畫第二期（</t>
    </r>
    <r>
      <rPr>
        <sz val="10"/>
        <color indexed="8"/>
        <rFont val="Times New Roman"/>
        <family val="1"/>
      </rPr>
      <t>101</t>
    </r>
    <r>
      <rPr>
        <sz val="10"/>
        <color indexed="8"/>
        <rFont val="新細明體"/>
        <family val="1"/>
      </rPr>
      <t>－</t>
    </r>
    <r>
      <rPr>
        <sz val="10"/>
        <color indexed="8"/>
        <rFont val="Times New Roman"/>
        <family val="1"/>
      </rPr>
      <t>105</t>
    </r>
    <r>
      <rPr>
        <sz val="10"/>
        <color indexed="8"/>
        <rFont val="新細明體"/>
        <family val="1"/>
      </rPr>
      <t>年）－自來水延管工程</t>
    </r>
  </si>
  <si>
    <r>
      <t>降低漏水率計畫（</t>
    </r>
    <r>
      <rPr>
        <sz val="10"/>
        <color indexed="8"/>
        <rFont val="Times New Roman"/>
        <family val="1"/>
      </rPr>
      <t>102</t>
    </r>
    <r>
      <rPr>
        <sz val="10"/>
        <color indexed="8"/>
        <rFont val="新細明體"/>
        <family val="1"/>
      </rPr>
      <t>至</t>
    </r>
    <r>
      <rPr>
        <sz val="10"/>
        <color indexed="8"/>
        <rFont val="Times New Roman"/>
        <family val="1"/>
      </rPr>
      <t>111</t>
    </r>
    <r>
      <rPr>
        <sz val="10"/>
        <color indexed="8"/>
        <rFont val="新細明體"/>
        <family val="1"/>
      </rPr>
      <t>年）</t>
    </r>
  </si>
  <si>
    <t>蘭潭淨水場擴建工程計畫</t>
  </si>
  <si>
    <t>員崠淨水場擴建工程計畫</t>
  </si>
  <si>
    <t>花蓮酒廠（西北側）土地開發再利用投資計畫</t>
  </si>
  <si>
    <r>
      <t>鐵路行車安全改善六年計畫（</t>
    </r>
    <r>
      <rPr>
        <sz val="10"/>
        <color indexed="8"/>
        <rFont val="Times New Roman"/>
        <family val="1"/>
      </rPr>
      <t>104</t>
    </r>
    <r>
      <rPr>
        <sz val="10"/>
        <color indexed="8"/>
        <rFont val="新細明體"/>
        <family val="1"/>
      </rPr>
      <t>至</t>
    </r>
    <r>
      <rPr>
        <sz val="10"/>
        <color indexed="8"/>
        <rFont val="Times New Roman"/>
        <family val="1"/>
      </rPr>
      <t>109</t>
    </r>
    <r>
      <rPr>
        <sz val="10"/>
        <color indexed="8"/>
        <rFont val="新細明體"/>
        <family val="1"/>
      </rPr>
      <t>年）</t>
    </r>
  </si>
  <si>
    <r>
      <t>臺鐵整體購置及汰換車輛計畫（</t>
    </r>
    <r>
      <rPr>
        <sz val="10"/>
        <color indexed="8"/>
        <rFont val="Times New Roman"/>
        <family val="1"/>
      </rPr>
      <t>104</t>
    </r>
    <r>
      <rPr>
        <sz val="10"/>
        <color indexed="8"/>
        <rFont val="新細明體"/>
        <family val="1"/>
      </rPr>
      <t>─</t>
    </r>
    <r>
      <rPr>
        <sz val="10"/>
        <color indexed="8"/>
        <rFont val="Times New Roman"/>
        <family val="1"/>
      </rPr>
      <t>113</t>
    </r>
    <r>
      <rPr>
        <sz val="10"/>
        <color indexed="8"/>
        <rFont val="新細明體"/>
        <family val="1"/>
      </rPr>
      <t>年）</t>
    </r>
  </si>
  <si>
    <r>
      <t>基隆港（含臺北港、蘇澳港）</t>
    </r>
    <r>
      <rPr>
        <sz val="10"/>
        <color indexed="8"/>
        <rFont val="Times New Roman"/>
        <family val="1"/>
      </rPr>
      <t>101~105</t>
    </r>
    <r>
      <rPr>
        <sz val="10"/>
        <color indexed="8"/>
        <rFont val="新細明體"/>
        <family val="1"/>
      </rPr>
      <t>年實質建設計畫－港務公司辦理部分</t>
    </r>
  </si>
  <si>
    <t>基隆港區整體發展計畫－基隆港西岸客運專區港務大樓興建工程計畫－港務公司辦理部分</t>
  </si>
  <si>
    <t>基隆港、臺北港及蘇澳港之港區碼頭及相關設施興建工程計畫－港務公司辦理部分</t>
  </si>
  <si>
    <r>
      <t>臺中港</t>
    </r>
    <r>
      <rPr>
        <sz val="10"/>
        <color indexed="8"/>
        <rFont val="Times New Roman"/>
        <family val="1"/>
      </rPr>
      <t>101~105</t>
    </r>
    <r>
      <rPr>
        <sz val="10"/>
        <color indexed="8"/>
        <rFont val="新細明體"/>
        <family val="1"/>
      </rPr>
      <t>年實質建設計畫－港務公司辦理部分</t>
    </r>
  </si>
  <si>
    <t>臺中港優質港區及綠色港埠發展建設計畫－港務公司辦理部分</t>
  </si>
  <si>
    <r>
      <t>高雄港（含安平港）</t>
    </r>
    <r>
      <rPr>
        <sz val="10"/>
        <color indexed="8"/>
        <rFont val="Times New Roman"/>
        <family val="1"/>
      </rPr>
      <t>101~105</t>
    </r>
    <r>
      <rPr>
        <sz val="10"/>
        <color indexed="8"/>
        <rFont val="新細明體"/>
        <family val="1"/>
      </rPr>
      <t>年實質建設計畫－港務公司辦理部分</t>
    </r>
  </si>
  <si>
    <t>高雄港洲際貨櫃中心第二期工程計畫－港務公司辦理部分</t>
  </si>
  <si>
    <t>高雄港及安平港港區碼頭及相關設施整建工程計畫－港務公司辦理部分</t>
  </si>
  <si>
    <t>臺灣國際商港未來相關建設計畫</t>
  </si>
  <si>
    <t>臺灣桃園國際機場道面整建及助導航設施提升工程計畫</t>
  </si>
  <si>
    <t>臺灣桃園國際機場第三航站區建設計畫</t>
  </si>
  <si>
    <r>
      <t>郵政物流園區（機場捷運</t>
    </r>
    <r>
      <rPr>
        <sz val="10"/>
        <color indexed="8"/>
        <rFont val="Times New Roman"/>
        <family val="1"/>
      </rPr>
      <t>A7</t>
    </r>
    <r>
      <rPr>
        <sz val="10"/>
        <color indexed="8"/>
        <rFont val="新細明體"/>
        <family val="1"/>
      </rPr>
      <t>站）建置計畫</t>
    </r>
  </si>
  <si>
    <t>101.01-105.12</t>
  </si>
  <si>
    <r>
      <t xml:space="preserve">        2.</t>
    </r>
    <r>
      <rPr>
        <sz val="9.5"/>
        <color indexed="8"/>
        <rFont val="新細明體"/>
        <family val="1"/>
      </rPr>
      <t>台灣電力公司「核能四廠第一、二號機發電工程計畫」因停工封存，</t>
    </r>
    <r>
      <rPr>
        <sz val="9.5"/>
        <color indexed="8"/>
        <rFont val="Times New Roman"/>
        <family val="1"/>
      </rPr>
      <t>105</t>
    </r>
    <r>
      <rPr>
        <sz val="9.5"/>
        <color indexed="8"/>
        <rFont val="新細明體"/>
        <family val="1"/>
      </rPr>
      <t>年度未編列預算。</t>
    </r>
  </si>
  <si>
    <r>
      <t xml:space="preserve">        5.</t>
    </r>
    <r>
      <rPr>
        <sz val="9.5"/>
        <color indexed="8"/>
        <rFont val="新細明體"/>
        <family val="1"/>
      </rPr>
      <t>臺灣港務公司「臺灣國際商港未來相關建設計畫」正研擬建設計畫，循行政程序報核。</t>
    </r>
  </si>
  <si>
    <r>
      <t>本年度補辦預算</t>
    </r>
    <r>
      <rPr>
        <sz val="9.5"/>
        <color indexed="8"/>
        <rFont val="Times New Roman"/>
        <family val="1"/>
      </rPr>
      <t>15,022</t>
    </r>
    <r>
      <rPr>
        <sz val="9.5"/>
        <color indexed="8"/>
        <rFont val="新細明體"/>
        <family val="1"/>
      </rPr>
      <t>千元。</t>
    </r>
  </si>
  <si>
    <r>
      <t>註：</t>
    </r>
    <r>
      <rPr>
        <sz val="9.5"/>
        <color indexed="8"/>
        <rFont val="Times New Roman"/>
        <family val="1"/>
      </rPr>
      <t>1.</t>
    </r>
    <r>
      <rPr>
        <sz val="9.5"/>
        <color indexed="8"/>
        <rFont val="新細明體"/>
        <family val="1"/>
      </rPr>
      <t>臺灣菸酒公司「花蓮酒廠（西北側）土地開發再利用投資計畫」奉准依預算法第</t>
    </r>
    <r>
      <rPr>
        <sz val="9.5"/>
        <color indexed="8"/>
        <rFont val="Times New Roman"/>
        <family val="1"/>
      </rPr>
      <t>88</t>
    </r>
    <r>
      <rPr>
        <sz val="9.5"/>
        <color indexed="8"/>
        <rFont val="新細明體"/>
        <family val="1"/>
      </rPr>
      <t>條規定，於以前年度先行辦理，於</t>
    </r>
  </si>
  <si>
    <r>
      <t xml:space="preserve">        3.</t>
    </r>
    <r>
      <rPr>
        <sz val="9.5"/>
        <color indexed="8"/>
        <rFont val="新細明體"/>
        <family val="1"/>
      </rPr>
      <t>中華郵政公司「郵政物流園區（機場捷運</t>
    </r>
    <r>
      <rPr>
        <sz val="9.5"/>
        <color indexed="8"/>
        <rFont val="Times New Roman"/>
        <family val="1"/>
      </rPr>
      <t>A7</t>
    </r>
    <r>
      <rPr>
        <sz val="9.5"/>
        <color indexed="8"/>
        <rFont val="新細明體"/>
        <family val="1"/>
      </rPr>
      <t>站）建置計畫」及桃園國際機場公司「臺灣桃園國際機場道面整建及助導</t>
    </r>
  </si>
  <si>
    <r>
      <t>航設施提升工程計畫」等</t>
    </r>
    <r>
      <rPr>
        <sz val="9.5"/>
        <color indexed="8"/>
        <rFont val="Times New Roman"/>
        <family val="1"/>
      </rPr>
      <t>2</t>
    </r>
    <r>
      <rPr>
        <sz val="9.5"/>
        <color indexed="8"/>
        <rFont val="新細明體"/>
        <family val="1"/>
      </rPr>
      <t>項計畫，正研擬修正計畫，循行政程序報核。</t>
    </r>
  </si>
  <si>
    <r>
      <t xml:space="preserve">        6.</t>
    </r>
    <r>
      <rPr>
        <sz val="9.5"/>
        <color indexed="8"/>
        <rFont val="新細明體"/>
        <family val="1"/>
      </rPr>
      <t>桃園國際機場公司「臺灣桃園國際機場第三航站區建設計畫」，所列「投資總額」及「截至本年度累計預算數」係包</t>
    </r>
  </si>
  <si>
    <r>
      <t>括綜合規劃設計費</t>
    </r>
    <r>
      <rPr>
        <sz val="9.5"/>
        <color indexed="8"/>
        <rFont val="Times New Roman"/>
        <family val="1"/>
      </rPr>
      <t>278,998</t>
    </r>
    <r>
      <rPr>
        <sz val="9.5"/>
        <color indexed="8"/>
        <rFont val="新細明體"/>
        <family val="1"/>
      </rPr>
      <t>千元。</t>
    </r>
  </si>
  <si>
    <r>
      <t xml:space="preserve">        7.</t>
    </r>
    <r>
      <rPr>
        <sz val="9.5"/>
        <color indexed="8"/>
        <rFont val="新細明體"/>
        <family val="1"/>
      </rPr>
      <t>臺灣鐵路管理局</t>
    </r>
    <r>
      <rPr>
        <sz val="9.5"/>
        <color indexed="8"/>
        <rFont val="Times New Roman"/>
        <family val="1"/>
      </rPr>
      <t>104</t>
    </r>
    <r>
      <rPr>
        <sz val="9.5"/>
        <color indexed="8"/>
        <rFont val="新細明體"/>
        <family val="1"/>
      </rPr>
      <t>年度原編「臺鐵非電氣化支線購置車輛計畫」，經行政院核定調整為「臺鐵整體購置及汰換車輛計</t>
    </r>
  </si>
  <si>
    <r>
      <t>畫（</t>
    </r>
    <r>
      <rPr>
        <sz val="9.5"/>
        <color indexed="8"/>
        <rFont val="Times New Roman"/>
        <family val="1"/>
      </rPr>
      <t>104</t>
    </r>
    <r>
      <rPr>
        <sz val="9.5"/>
        <color indexed="8"/>
        <rFont val="新細明體"/>
        <family val="1"/>
      </rPr>
      <t>─</t>
    </r>
    <r>
      <rPr>
        <sz val="9.5"/>
        <color indexed="8"/>
        <rFont val="Times New Roman"/>
        <family val="1"/>
      </rPr>
      <t>113</t>
    </r>
    <r>
      <rPr>
        <sz val="9.5"/>
        <color indexed="8"/>
        <rFont val="新細明體"/>
        <family val="1"/>
      </rPr>
      <t>年）」。</t>
    </r>
  </si>
  <si>
    <r>
      <t>畫」、「深澳電廠更新擴建計畫」、「台中發電廠第</t>
    </r>
    <r>
      <rPr>
        <sz val="9.5"/>
        <color indexed="8"/>
        <rFont val="Times New Roman"/>
        <family val="1"/>
      </rPr>
      <t>2</t>
    </r>
    <r>
      <rPr>
        <sz val="9.5"/>
        <color indexed="8"/>
        <rFont val="新細明體"/>
        <family val="1"/>
      </rPr>
      <t>階段煤灰填海工程計畫」等</t>
    </r>
    <r>
      <rPr>
        <sz val="9.5"/>
        <color indexed="8"/>
        <rFont val="Times New Roman"/>
        <family val="1"/>
      </rPr>
      <t>4</t>
    </r>
    <r>
      <rPr>
        <sz val="9.5"/>
        <color indexed="8"/>
        <rFont val="新細明體"/>
        <family val="1"/>
      </rPr>
      <t>項計畫，業經行政院或主管機關同意緩辦。</t>
    </r>
  </si>
  <si>
    <r>
      <t xml:space="preserve">        4.</t>
    </r>
    <r>
      <rPr>
        <sz val="9.5"/>
        <color indexed="8"/>
        <rFont val="新細明體"/>
        <family val="1"/>
      </rPr>
      <t>台灣中油公司「煉製事業部桃園廠第三重油加氫脫硫工場投資計畫」、台灣電力公司「彰工火力第一、二號機發電計</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</si>
</sst>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 "/>
    <numFmt numFmtId="179" formatCode="#,##0_ "/>
    <numFmt numFmtId="180" formatCode="0.00_);[Red]\(0.00\)"/>
    <numFmt numFmtId="181" formatCode="0_);[Red]\(0\)"/>
    <numFmt numFmtId="182" formatCode="#,##0.00_);[Red]\(#,##0.00\)"/>
    <numFmt numFmtId="183" formatCode="0.0_);[Red]\(0.0\)"/>
    <numFmt numFmtId="184" formatCode="#,##0.0_);[Red]\(#,##0.0\)"/>
    <numFmt numFmtId="185" formatCode="#,##0_);[Red]\(#,##0\)"/>
    <numFmt numFmtId="186" formatCode="_-* #,##0.000_-;\-* #,##0.000_-;_-* &quot;-&quot;??_-;_-@_-"/>
    <numFmt numFmtId="187" formatCode="_-* #,##0.0000_-;\-* #,##0.0000_-;_-* &quot;-&quot;??_-;_-@_-"/>
  </numFmts>
  <fonts count="29">
    <font>
      <sz val="12"/>
      <name val="新細明體"/>
      <family val="1"/>
    </font>
    <font>
      <sz val="10"/>
      <name val="新細明體"/>
      <family val="1"/>
    </font>
    <font>
      <sz val="12"/>
      <color indexed="10"/>
      <name val="新細明體"/>
      <family val="1"/>
    </font>
    <font>
      <b/>
      <sz val="10"/>
      <color indexed="10"/>
      <name val="Times New Roman"/>
      <family val="1"/>
    </font>
    <font>
      <sz val="10"/>
      <color indexed="10"/>
      <name val="新細明體"/>
      <family val="1"/>
    </font>
    <font>
      <sz val="10"/>
      <color indexed="10"/>
      <name val="Times New Roman"/>
      <family val="1"/>
    </font>
    <font>
      <b/>
      <sz val="10"/>
      <color indexed="10"/>
      <name val="新細明體"/>
      <family val="1"/>
    </font>
    <font>
      <b/>
      <sz val="11"/>
      <color indexed="8"/>
      <name val="華康中黑體"/>
      <family val="2"/>
    </font>
    <font>
      <b/>
      <sz val="10"/>
      <color indexed="8"/>
      <name val="Times New Roman"/>
      <family val="1"/>
    </font>
    <font>
      <b/>
      <sz val="10"/>
      <color indexed="8"/>
      <name val="新細明體"/>
      <family val="1"/>
    </font>
    <font>
      <sz val="10"/>
      <color indexed="8"/>
      <name val="新細明體"/>
      <family val="1"/>
    </font>
    <font>
      <sz val="10"/>
      <color indexed="8"/>
      <name val="Times New Roman"/>
      <family val="1"/>
    </font>
    <font>
      <sz val="18"/>
      <color indexed="8"/>
      <name val="新細明體"/>
      <family val="1"/>
    </font>
    <font>
      <b/>
      <sz val="22"/>
      <color indexed="8"/>
      <name val="華康粗明體"/>
      <family val="3"/>
    </font>
    <font>
      <b/>
      <sz val="14"/>
      <color indexed="8"/>
      <name val="華康粗明體"/>
      <family val="3"/>
    </font>
    <font>
      <sz val="12"/>
      <color indexed="8"/>
      <name val="新細明體"/>
      <family val="1"/>
    </font>
    <font>
      <sz val="11"/>
      <color indexed="8"/>
      <name val="新細明體"/>
      <family val="1"/>
    </font>
    <font>
      <sz val="10"/>
      <name val="Times New Roman"/>
      <family val="1"/>
    </font>
    <font>
      <sz val="9"/>
      <color indexed="8"/>
      <name val="Times New Roman"/>
      <family val="1"/>
    </font>
    <font>
      <sz val="12"/>
      <color indexed="8"/>
      <name val="Times New Roman"/>
      <family val="1"/>
    </font>
    <font>
      <u val="single"/>
      <sz val="12"/>
      <color indexed="12"/>
      <name val="新細明體"/>
      <family val="1"/>
    </font>
    <font>
      <u val="single"/>
      <sz val="12"/>
      <color indexed="36"/>
      <name val="新細明體"/>
      <family val="1"/>
    </font>
    <font>
      <sz val="12"/>
      <color indexed="10"/>
      <name val="Times New Roman"/>
      <family val="1"/>
    </font>
    <font>
      <sz val="11"/>
      <color indexed="8"/>
      <name val="Times New Roman"/>
      <family val="1"/>
    </font>
    <font>
      <b/>
      <sz val="11"/>
      <color indexed="8"/>
      <name val="Times New Roman"/>
      <family val="1"/>
    </font>
    <font>
      <sz val="9.5"/>
      <color indexed="8"/>
      <name val="新細明體"/>
      <family val="1"/>
    </font>
    <font>
      <sz val="9.5"/>
      <color indexed="8"/>
      <name val="Times New Roman"/>
      <family val="1"/>
    </font>
    <font>
      <sz val="9.5"/>
      <color indexed="10"/>
      <name val="Times New Roman"/>
      <family val="1"/>
    </font>
    <font>
      <sz val="9.5"/>
      <color indexed="10"/>
      <name val="新細明體"/>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cellStyleXfs>
  <cellXfs count="20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3" fontId="1" fillId="0" borderId="0" xfId="0" applyNumberFormat="1"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top"/>
    </xf>
    <xf numFmtId="180" fontId="2" fillId="0" borderId="0" xfId="0" applyNumberFormat="1" applyFont="1" applyFill="1" applyAlignment="1">
      <alignment vertical="top"/>
    </xf>
    <xf numFmtId="180" fontId="2" fillId="0" borderId="0" xfId="0" applyNumberFormat="1" applyFont="1" applyFill="1" applyAlignment="1">
      <alignment vertical="center"/>
    </xf>
    <xf numFmtId="3" fontId="8" fillId="0" borderId="0" xfId="0" applyNumberFormat="1" applyFont="1" applyFill="1" applyBorder="1" applyAlignment="1">
      <alignment horizontal="right" vertical="top"/>
    </xf>
    <xf numFmtId="0" fontId="9" fillId="0" borderId="0" xfId="0" applyFont="1" applyFill="1" applyBorder="1" applyAlignment="1">
      <alignment horizontal="justify" vertical="top" wrapText="1"/>
    </xf>
    <xf numFmtId="49" fontId="8" fillId="0" borderId="0" xfId="0" applyNumberFormat="1" applyFont="1" applyFill="1" applyBorder="1" applyAlignment="1">
      <alignment horizontal="left" vertical="top"/>
    </xf>
    <xf numFmtId="180" fontId="8" fillId="0" borderId="0" xfId="0" applyNumberFormat="1" applyFont="1" applyFill="1" applyBorder="1" applyAlignment="1">
      <alignment horizontal="right" vertical="top"/>
    </xf>
    <xf numFmtId="0" fontId="10" fillId="0" borderId="0" xfId="0" applyFont="1" applyFill="1" applyBorder="1" applyAlignment="1">
      <alignment vertical="center"/>
    </xf>
    <xf numFmtId="3" fontId="10" fillId="0" borderId="0" xfId="0" applyNumberFormat="1" applyFont="1" applyFill="1" applyBorder="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180" fontId="16" fillId="0" borderId="0" xfId="0" applyNumberFormat="1" applyFont="1" applyFill="1" applyAlignment="1">
      <alignment vertical="center"/>
    </xf>
    <xf numFmtId="0" fontId="16" fillId="0" borderId="1" xfId="0" applyFont="1" applyFill="1" applyBorder="1" applyAlignment="1">
      <alignment vertical="center"/>
    </xf>
    <xf numFmtId="180" fontId="16" fillId="0" borderId="1" xfId="0" applyNumberFormat="1" applyFont="1" applyFill="1" applyBorder="1" applyAlignment="1">
      <alignment vertical="center"/>
    </xf>
    <xf numFmtId="0" fontId="16" fillId="0" borderId="1" xfId="0" applyFont="1" applyFill="1" applyBorder="1" applyAlignment="1">
      <alignment horizontal="left"/>
    </xf>
    <xf numFmtId="180" fontId="16" fillId="0" borderId="1" xfId="0" applyNumberFormat="1" applyFont="1" applyFill="1" applyBorder="1" applyAlignment="1">
      <alignment horizontal="righ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5" fillId="0" borderId="0" xfId="0" applyFont="1" applyFill="1" applyBorder="1" applyAlignment="1">
      <alignment vertical="center"/>
    </xf>
    <xf numFmtId="180" fontId="16" fillId="0" borderId="4" xfId="0" applyNumberFormat="1" applyFont="1" applyFill="1" applyBorder="1" applyAlignment="1">
      <alignment horizontal="center" vertical="center"/>
    </xf>
    <xf numFmtId="180" fontId="16" fillId="0" borderId="5" xfId="0" applyNumberFormat="1" applyFont="1" applyFill="1" applyBorder="1" applyAlignment="1">
      <alignment horizontal="center" vertical="center"/>
    </xf>
    <xf numFmtId="180" fontId="16" fillId="0" borderId="0" xfId="0" applyNumberFormat="1" applyFont="1" applyFill="1" applyAlignment="1">
      <alignment horizontal="center" vertical="center"/>
    </xf>
    <xf numFmtId="0" fontId="16"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180" fontId="16" fillId="0" borderId="7" xfId="0" applyNumberFormat="1" applyFont="1" applyFill="1" applyBorder="1" applyAlignment="1">
      <alignment horizontal="center" vertical="center"/>
    </xf>
    <xf numFmtId="180" fontId="16" fillId="0" borderId="8"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5" fillId="0" borderId="0" xfId="0" applyFont="1" applyFill="1" applyBorder="1" applyAlignment="1">
      <alignment vertical="center"/>
    </xf>
    <xf numFmtId="180" fontId="16" fillId="0" borderId="0" xfId="0" applyNumberFormat="1" applyFont="1" applyFill="1" applyBorder="1" applyAlignment="1">
      <alignment horizontal="center" vertical="center"/>
    </xf>
    <xf numFmtId="0" fontId="10"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xf>
    <xf numFmtId="3" fontId="1"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lignment vertical="center"/>
    </xf>
    <xf numFmtId="3" fontId="8" fillId="0" borderId="1" xfId="0" applyFont="1" applyFill="1" applyBorder="1" applyAlignment="1">
      <alignment horizontal="right" vertical="top"/>
    </xf>
    <xf numFmtId="0" fontId="9" fillId="0" borderId="1" xfId="0" applyFont="1" applyFill="1" applyBorder="1" applyAlignment="1">
      <alignment horizontal="left" vertical="top" wrapText="1"/>
    </xf>
    <xf numFmtId="49" fontId="8" fillId="0" borderId="1" xfId="0" applyNumberFormat="1" applyFont="1" applyFill="1" applyBorder="1" applyAlignment="1">
      <alignment horizontal="left" vertical="top"/>
    </xf>
    <xf numFmtId="180" fontId="8" fillId="0" borderId="1" xfId="0" applyNumberFormat="1" applyFont="1" applyFill="1" applyBorder="1" applyAlignment="1">
      <alignment horizontal="right" vertical="top"/>
    </xf>
    <xf numFmtId="3" fontId="4" fillId="0" borderId="0" xfId="0" applyNumberFormat="1" applyFont="1" applyFill="1" applyAlignment="1">
      <alignment vertical="top"/>
    </xf>
    <xf numFmtId="0" fontId="18" fillId="0" borderId="0" xfId="0" applyFont="1" applyFill="1" applyAlignment="1">
      <alignment vertical="center"/>
    </xf>
    <xf numFmtId="0" fontId="19" fillId="0" borderId="0" xfId="0" applyFont="1" applyFill="1" applyAlignment="1">
      <alignment vertical="center"/>
    </xf>
    <xf numFmtId="0" fontId="12"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ont="1" applyFill="1" applyBorder="1" applyAlignment="1">
      <alignment vertical="center"/>
    </xf>
    <xf numFmtId="3" fontId="8" fillId="0" borderId="0" xfId="0" applyFont="1" applyFill="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3" fontId="11" fillId="0" borderId="0" xfId="0" applyNumberFormat="1" applyFont="1" applyFill="1" applyBorder="1" applyAlignment="1">
      <alignment horizontal="right" vertical="top"/>
    </xf>
    <xf numFmtId="3" fontId="11" fillId="0" borderId="0" xfId="0" applyFont="1" applyFill="1" applyBorder="1" applyAlignment="1">
      <alignment horizontal="right" vertical="top"/>
    </xf>
    <xf numFmtId="180" fontId="11" fillId="0" borderId="0" xfId="0" applyNumberFormat="1" applyFont="1" applyFill="1" applyBorder="1" applyAlignment="1">
      <alignment horizontal="right" vertical="top"/>
    </xf>
    <xf numFmtId="181" fontId="11" fillId="0" borderId="0" xfId="0" applyNumberFormat="1" applyFont="1" applyFill="1" applyBorder="1" applyAlignment="1">
      <alignment horizontal="right" vertical="top"/>
    </xf>
    <xf numFmtId="49" fontId="11" fillId="0" borderId="0" xfId="0" applyNumberFormat="1" applyFont="1" applyFill="1" applyAlignment="1">
      <alignment horizontal="left" vertical="top"/>
    </xf>
    <xf numFmtId="185" fontId="11" fillId="0" borderId="0" xfId="0" applyNumberFormat="1" applyFont="1" applyFill="1" applyBorder="1" applyAlignment="1">
      <alignment horizontal="right" vertical="top"/>
    </xf>
    <xf numFmtId="0" fontId="1" fillId="0" borderId="1" xfId="0" applyFont="1" applyFill="1" applyBorder="1" applyAlignment="1">
      <alignment vertical="center"/>
    </xf>
    <xf numFmtId="0" fontId="1" fillId="0" borderId="1" xfId="0" applyFont="1" applyFill="1" applyBorder="1" applyAlignment="1" applyProtection="1">
      <alignment vertical="center"/>
      <protection locked="0"/>
    </xf>
    <xf numFmtId="0" fontId="0" fillId="0" borderId="1" xfId="0" applyFont="1" applyFill="1" applyBorder="1" applyAlignment="1">
      <alignment vertical="center"/>
    </xf>
    <xf numFmtId="0" fontId="10" fillId="0" borderId="1" xfId="0" applyFont="1" applyFill="1" applyBorder="1" applyAlignment="1" applyProtection="1">
      <alignment vertical="center"/>
      <protection locked="0"/>
    </xf>
    <xf numFmtId="0" fontId="10" fillId="0" borderId="1" xfId="0" applyFont="1" applyFill="1" applyBorder="1" applyAlignment="1">
      <alignment vertical="center"/>
    </xf>
    <xf numFmtId="181" fontId="8" fillId="0" borderId="0" xfId="0" applyNumberFormat="1" applyFont="1" applyFill="1" applyBorder="1" applyAlignment="1">
      <alignment horizontal="right" vertical="top"/>
    </xf>
    <xf numFmtId="0" fontId="7" fillId="0" borderId="0" xfId="0" applyFont="1" applyFill="1" applyBorder="1" applyAlignment="1">
      <alignment horizontal="distributed" vertical="top"/>
    </xf>
    <xf numFmtId="0" fontId="10" fillId="0" borderId="0" xfId="0" applyFont="1" applyFill="1" applyBorder="1" applyAlignment="1">
      <alignment horizontal="justify" vertical="top" wrapText="1"/>
    </xf>
    <xf numFmtId="49" fontId="11" fillId="0" borderId="0" xfId="0" applyNumberFormat="1" applyFont="1" applyFill="1" applyBorder="1" applyAlignment="1">
      <alignment horizontal="left" vertical="top"/>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3" fontId="11" fillId="0" borderId="0" xfId="0" applyNumberFormat="1" applyFont="1" applyFill="1" applyAlignment="1">
      <alignment horizontal="right" vertical="top"/>
    </xf>
    <xf numFmtId="3" fontId="11" fillId="0" borderId="0" xfId="0" applyFont="1" applyFill="1" applyAlignment="1">
      <alignment horizontal="right" vertical="top"/>
    </xf>
    <xf numFmtId="0" fontId="10" fillId="0" borderId="0" xfId="0" applyFont="1" applyFill="1" applyAlignment="1">
      <alignment horizontal="left" vertical="top" wrapText="1"/>
    </xf>
    <xf numFmtId="180" fontId="11" fillId="0" borderId="0" xfId="0" applyNumberFormat="1" applyFont="1" applyFill="1" applyAlignment="1">
      <alignment horizontal="right" vertical="top"/>
    </xf>
    <xf numFmtId="43" fontId="8" fillId="0" borderId="0" xfId="15" applyFont="1" applyFill="1" applyBorder="1" applyAlignment="1">
      <alignment horizontal="right" vertical="top"/>
    </xf>
    <xf numFmtId="0" fontId="1"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49" fontId="5" fillId="0" borderId="0" xfId="0" applyNumberFormat="1" applyFont="1" applyFill="1" applyBorder="1" applyAlignment="1">
      <alignment horizontal="left" vertical="top"/>
    </xf>
    <xf numFmtId="180" fontId="5" fillId="0" borderId="0" xfId="0" applyNumberFormat="1" applyFont="1" applyFill="1" applyBorder="1" applyAlignment="1">
      <alignment horizontal="right" vertical="top"/>
    </xf>
    <xf numFmtId="0" fontId="1" fillId="0" borderId="0" xfId="0" applyFont="1" applyFill="1" applyBorder="1" applyAlignment="1">
      <alignment vertical="top"/>
    </xf>
    <xf numFmtId="0" fontId="1" fillId="0" borderId="0" xfId="0" applyFont="1" applyFill="1" applyBorder="1" applyAlignment="1" quotePrefix="1">
      <alignment vertical="top"/>
    </xf>
    <xf numFmtId="3" fontId="17" fillId="0" borderId="0" xfId="0" applyNumberFormat="1" applyFont="1" applyFill="1" applyBorder="1" applyAlignment="1">
      <alignment horizontal="right" vertical="top"/>
    </xf>
    <xf numFmtId="3" fontId="17" fillId="0" borderId="0" xfId="0" applyFont="1" applyFill="1" applyBorder="1" applyAlignment="1">
      <alignment horizontal="right" vertical="top"/>
    </xf>
    <xf numFmtId="49" fontId="17" fillId="0" borderId="0" xfId="0" applyNumberFormat="1" applyFont="1" applyFill="1" applyBorder="1" applyAlignment="1">
      <alignment horizontal="left" vertical="top"/>
    </xf>
    <xf numFmtId="180" fontId="17" fillId="0" borderId="0" xfId="0" applyNumberFormat="1" applyFont="1" applyFill="1" applyBorder="1" applyAlignment="1">
      <alignment horizontal="right" vertical="top"/>
    </xf>
    <xf numFmtId="0" fontId="10" fillId="0" borderId="0" xfId="0" applyFont="1" applyFill="1" applyBorder="1" applyAlignment="1" quotePrefix="1">
      <alignment vertical="top"/>
    </xf>
    <xf numFmtId="0" fontId="10" fillId="0" borderId="1" xfId="0" applyFont="1" applyFill="1" applyBorder="1" applyAlignment="1">
      <alignment vertical="top"/>
    </xf>
    <xf numFmtId="0" fontId="10" fillId="0" borderId="1" xfId="0" applyFont="1" applyFill="1" applyBorder="1" applyAlignment="1" quotePrefix="1">
      <alignment vertical="top"/>
    </xf>
    <xf numFmtId="0" fontId="10" fillId="0" borderId="1" xfId="0" applyFont="1" applyFill="1" applyBorder="1" applyAlignment="1">
      <alignment horizontal="justify" vertical="top" wrapText="1"/>
    </xf>
    <xf numFmtId="3" fontId="11" fillId="0" borderId="1" xfId="0" applyNumberFormat="1" applyFont="1" applyFill="1" applyBorder="1" applyAlignment="1">
      <alignment horizontal="right" vertical="top"/>
    </xf>
    <xf numFmtId="3" fontId="11" fillId="0" borderId="1" xfId="0" applyFont="1" applyFill="1" applyBorder="1" applyAlignment="1">
      <alignment horizontal="right" vertical="top"/>
    </xf>
    <xf numFmtId="49" fontId="11" fillId="0" borderId="1" xfId="0" applyNumberFormat="1" applyFont="1" applyFill="1" applyBorder="1" applyAlignment="1">
      <alignment horizontal="left" vertical="top"/>
    </xf>
    <xf numFmtId="180" fontId="11" fillId="0" borderId="1" xfId="0" applyNumberFormat="1" applyFont="1" applyFill="1" applyBorder="1" applyAlignment="1">
      <alignment horizontal="right" vertical="top"/>
    </xf>
    <xf numFmtId="43" fontId="11" fillId="0" borderId="0" xfId="15" applyFont="1" applyFill="1" applyBorder="1" applyAlignment="1">
      <alignment horizontal="right" vertical="top"/>
    </xf>
    <xf numFmtId="49" fontId="3" fillId="0" borderId="0" xfId="0" applyNumberFormat="1" applyFont="1" applyFill="1" applyBorder="1" applyAlignment="1">
      <alignment horizontal="left" vertical="top"/>
    </xf>
    <xf numFmtId="180" fontId="3"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0" fontId="4" fillId="0" borderId="0" xfId="0" applyFont="1" applyFill="1" applyBorder="1" applyAlignment="1">
      <alignment vertical="top"/>
    </xf>
    <xf numFmtId="0" fontId="4" fillId="0" borderId="1" xfId="0" applyFont="1" applyFill="1" applyBorder="1" applyAlignment="1">
      <alignment vertical="top"/>
    </xf>
    <xf numFmtId="0" fontId="17" fillId="0" borderId="0" xfId="0" applyFont="1" applyFill="1" applyAlignment="1">
      <alignment horizontal="left" vertical="top"/>
    </xf>
    <xf numFmtId="0" fontId="4" fillId="0" borderId="0" xfId="0" applyFont="1" applyFill="1" applyBorder="1" applyAlignment="1">
      <alignment vertical="top"/>
    </xf>
    <xf numFmtId="49" fontId="10" fillId="0" borderId="0" xfId="0" applyNumberFormat="1" applyFont="1" applyFill="1" applyBorder="1" applyAlignment="1" quotePrefix="1">
      <alignment vertical="top"/>
    </xf>
    <xf numFmtId="49" fontId="10" fillId="0" borderId="0" xfId="0" applyNumberFormat="1" applyFont="1" applyFill="1" applyBorder="1" applyAlignment="1" quotePrefix="1">
      <alignment horizontal="left" vertical="top" wrapText="1"/>
    </xf>
    <xf numFmtId="49" fontId="10" fillId="0" borderId="1" xfId="0" applyNumberFormat="1" applyFont="1" applyFill="1" applyBorder="1" applyAlignment="1" quotePrefix="1">
      <alignment vertical="top"/>
    </xf>
    <xf numFmtId="49" fontId="11"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0" fontId="1" fillId="0" borderId="0" xfId="0" applyFill="1" applyAlignment="1">
      <alignment vertical="top"/>
    </xf>
    <xf numFmtId="0" fontId="2" fillId="0" borderId="1" xfId="0" applyFont="1" applyFill="1" applyBorder="1" applyAlignment="1">
      <alignment vertical="center"/>
    </xf>
    <xf numFmtId="0" fontId="1" fillId="0" borderId="1" xfId="0" applyFill="1" applyBorder="1" applyAlignment="1">
      <alignment vertical="top"/>
    </xf>
    <xf numFmtId="43" fontId="11" fillId="0" borderId="1" xfId="15" applyFont="1" applyFill="1" applyBorder="1" applyAlignment="1">
      <alignment horizontal="right" vertical="top"/>
    </xf>
    <xf numFmtId="0" fontId="10" fillId="0" borderId="1" xfId="0" applyFont="1" applyFill="1" applyBorder="1" applyAlignment="1">
      <alignment horizontal="justify" vertical="top" wrapText="1"/>
    </xf>
    <xf numFmtId="181" fontId="11" fillId="0" borderId="1" xfId="0" applyNumberFormat="1" applyFont="1" applyFill="1" applyBorder="1" applyAlignment="1">
      <alignment horizontal="right" vertical="top"/>
    </xf>
    <xf numFmtId="3" fontId="3" fillId="0" borderId="0" xfId="0" applyFont="1" applyFill="1" applyBorder="1" applyAlignment="1">
      <alignment horizontal="right" vertical="top"/>
    </xf>
    <xf numFmtId="0" fontId="6" fillId="0" borderId="0" xfId="0" applyFont="1" applyFill="1" applyBorder="1" applyAlignment="1">
      <alignment horizontal="justify" vertical="top" wrapText="1"/>
    </xf>
    <xf numFmtId="3" fontId="5" fillId="0" borderId="0" xfId="0" applyFont="1" applyFill="1" applyBorder="1" applyAlignment="1">
      <alignment horizontal="right" vertical="top"/>
    </xf>
    <xf numFmtId="185" fontId="17" fillId="0" borderId="0" xfId="0" applyNumberFormat="1" applyFont="1" applyFill="1" applyBorder="1" applyAlignment="1">
      <alignment horizontal="right" vertical="top"/>
    </xf>
    <xf numFmtId="182" fontId="8" fillId="0" borderId="0" xfId="0" applyNumberFormat="1" applyFont="1" applyFill="1" applyBorder="1" applyAlignment="1">
      <alignment horizontal="right" vertical="top"/>
    </xf>
    <xf numFmtId="0" fontId="4" fillId="0" borderId="0" xfId="0" applyFont="1" applyFill="1" applyBorder="1" applyAlignment="1">
      <alignment vertical="top"/>
    </xf>
    <xf numFmtId="182" fontId="11"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0" fillId="0" borderId="0" xfId="0" applyFont="1" applyFill="1" applyBorder="1" applyAlignment="1" quotePrefix="1">
      <alignment horizontal="left" vertical="top" wrapText="1"/>
    </xf>
    <xf numFmtId="3" fontId="5" fillId="0" borderId="1" xfId="0" applyFont="1" applyFill="1" applyBorder="1" applyAlignment="1">
      <alignment horizontal="right" vertical="top"/>
    </xf>
    <xf numFmtId="0" fontId="17" fillId="0" borderId="1" xfId="0" applyFont="1" applyFill="1" applyBorder="1" applyAlignment="1">
      <alignment horizontal="left" vertical="top"/>
    </xf>
    <xf numFmtId="176" fontId="11" fillId="0" borderId="1" xfId="0" applyFont="1" applyFill="1" applyBorder="1" applyAlignment="1">
      <alignment horizontal="right" vertical="top"/>
    </xf>
    <xf numFmtId="182" fontId="11" fillId="0" borderId="1" xfId="0" applyNumberFormat="1" applyFont="1" applyFill="1" applyBorder="1" applyAlignment="1">
      <alignment horizontal="right" vertical="top"/>
    </xf>
    <xf numFmtId="176" fontId="11" fillId="0" borderId="0" xfId="0" applyFont="1" applyFill="1" applyBorder="1" applyAlignment="1">
      <alignment horizontal="right" vertical="top"/>
    </xf>
    <xf numFmtId="0" fontId="17" fillId="0" borderId="0" xfId="0" applyFont="1" applyFill="1" applyBorder="1" applyAlignment="1">
      <alignment horizontal="left" vertical="top"/>
    </xf>
    <xf numFmtId="0" fontId="1" fillId="0" borderId="0" xfId="0" applyFill="1" applyBorder="1" applyAlignment="1">
      <alignment horizontal="justify" vertical="top" wrapText="1"/>
    </xf>
    <xf numFmtId="0" fontId="9" fillId="0" borderId="0" xfId="0" applyFont="1" applyFill="1" applyBorder="1" applyAlignment="1">
      <alignment horizontal="left" vertical="top" wrapText="1"/>
    </xf>
    <xf numFmtId="3" fontId="10" fillId="0" borderId="1" xfId="0" applyNumberFormat="1" applyFont="1" applyFill="1" applyBorder="1" applyAlignment="1">
      <alignment vertical="center"/>
    </xf>
    <xf numFmtId="0" fontId="11"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22" fillId="0" borderId="0" xfId="0" applyFont="1" applyFill="1" applyAlignment="1">
      <alignment vertical="center"/>
    </xf>
    <xf numFmtId="0" fontId="22" fillId="0" borderId="0" xfId="0" applyFont="1" applyFill="1" applyAlignment="1">
      <alignment vertical="top"/>
    </xf>
    <xf numFmtId="3" fontId="17" fillId="0" borderId="0" xfId="0" applyNumberFormat="1" applyFont="1" applyFill="1" applyAlignment="1">
      <alignment vertical="top" wrapText="1"/>
    </xf>
    <xf numFmtId="176" fontId="17" fillId="0" borderId="0" xfId="0" applyFont="1" applyFill="1" applyAlignment="1">
      <alignment horizontal="right" vertical="top"/>
    </xf>
    <xf numFmtId="176" fontId="17" fillId="0" borderId="1" xfId="0" applyFont="1" applyFill="1" applyBorder="1" applyAlignment="1">
      <alignment horizontal="right" vertical="top"/>
    </xf>
    <xf numFmtId="3" fontId="17" fillId="0" borderId="0" xfId="0" applyFont="1" applyFill="1" applyAlignment="1">
      <alignment horizontal="right" vertical="top"/>
    </xf>
    <xf numFmtId="176" fontId="17" fillId="0" borderId="0" xfId="0" applyFont="1" applyFill="1" applyBorder="1" applyAlignment="1">
      <alignment horizontal="right" vertical="top"/>
    </xf>
    <xf numFmtId="176" fontId="17" fillId="0" borderId="0" xfId="0" applyFont="1" applyFill="1" applyAlignment="1" quotePrefix="1">
      <alignment horizontal="right" vertical="top"/>
    </xf>
    <xf numFmtId="180" fontId="11" fillId="0" borderId="0" xfId="0" applyNumberFormat="1" applyFont="1" applyFill="1" applyBorder="1" applyAlignment="1" quotePrefix="1">
      <alignment horizontal="right" vertical="top"/>
    </xf>
    <xf numFmtId="180" fontId="17" fillId="0" borderId="0" xfId="0" applyNumberFormat="1" applyFont="1" applyFill="1" applyBorder="1" applyAlignment="1" quotePrefix="1">
      <alignment horizontal="right" vertical="top"/>
    </xf>
    <xf numFmtId="180" fontId="11" fillId="0" borderId="1" xfId="0" applyNumberFormat="1" applyFont="1" applyFill="1" applyBorder="1" applyAlignment="1" quotePrefix="1">
      <alignment horizontal="right" vertical="top"/>
    </xf>
    <xf numFmtId="176" fontId="17" fillId="0" borderId="1" xfId="0" applyFont="1" applyFill="1" applyBorder="1" applyAlignment="1" quotePrefix="1">
      <alignment horizontal="right" vertical="top"/>
    </xf>
    <xf numFmtId="0" fontId="11" fillId="0" borderId="0" xfId="0" applyNumberFormat="1" applyFont="1" applyFill="1" applyBorder="1" applyAlignment="1" quotePrefix="1">
      <alignment horizontal="right" vertical="top"/>
    </xf>
    <xf numFmtId="176" fontId="11" fillId="0" borderId="0" xfId="0" applyNumberFormat="1" applyFont="1" applyFill="1" applyBorder="1" applyAlignment="1" quotePrefix="1">
      <alignment horizontal="right" vertical="top"/>
    </xf>
    <xf numFmtId="176" fontId="11" fillId="0" borderId="1" xfId="0" applyNumberFormat="1" applyFont="1" applyFill="1" applyBorder="1" applyAlignment="1" quotePrefix="1">
      <alignment horizontal="right" vertical="top"/>
    </xf>
    <xf numFmtId="0" fontId="23" fillId="0"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top" wrapText="1"/>
    </xf>
    <xf numFmtId="0" fontId="24" fillId="0" borderId="0" xfId="0" applyFont="1" applyFill="1" applyBorder="1" applyAlignment="1">
      <alignment horizontal="distributed" vertical="top"/>
    </xf>
    <xf numFmtId="0" fontId="17" fillId="0" borderId="0" xfId="0" applyFont="1" applyFill="1" applyBorder="1" applyAlignment="1">
      <alignment horizontal="justify" vertical="top" wrapText="1"/>
    </xf>
    <xf numFmtId="0" fontId="10" fillId="0" borderId="1" xfId="0" applyFont="1" applyFill="1" applyBorder="1" applyAlignment="1">
      <alignment horizontal="left" vertical="top" wrapText="1"/>
    </xf>
    <xf numFmtId="49" fontId="17" fillId="0" borderId="0" xfId="0" applyNumberFormat="1" applyFont="1" applyFill="1" applyAlignment="1" quotePrefix="1">
      <alignment horizontal="right" vertical="top"/>
    </xf>
    <xf numFmtId="0" fontId="25" fillId="0" borderId="0" xfId="0" applyFont="1" applyFill="1" applyAlignment="1">
      <alignment vertical="center"/>
    </xf>
    <xf numFmtId="0" fontId="26" fillId="0" borderId="0" xfId="0" applyFont="1" applyFill="1" applyAlignment="1">
      <alignment vertical="center"/>
    </xf>
    <xf numFmtId="180" fontId="26" fillId="0" borderId="0" xfId="0" applyNumberFormat="1" applyFont="1" applyFill="1" applyAlignment="1">
      <alignment vertical="center"/>
    </xf>
    <xf numFmtId="0" fontId="26" fillId="0" borderId="0" xfId="0" applyFont="1" applyFill="1" applyAlignment="1">
      <alignment vertical="center"/>
    </xf>
    <xf numFmtId="0" fontId="26" fillId="0" borderId="0" xfId="0" applyFont="1" applyFill="1" applyAlignment="1">
      <alignment vertical="top"/>
    </xf>
    <xf numFmtId="180" fontId="26" fillId="0" borderId="0" xfId="0" applyNumberFormat="1" applyFont="1" applyFill="1" applyAlignment="1">
      <alignment vertical="top"/>
    </xf>
    <xf numFmtId="0" fontId="27" fillId="0" borderId="0" xfId="0" applyFont="1" applyFill="1" applyAlignment="1">
      <alignment vertical="center"/>
    </xf>
    <xf numFmtId="0" fontId="27" fillId="0" borderId="0" xfId="0" applyFont="1" applyFill="1" applyAlignment="1">
      <alignment vertical="top"/>
    </xf>
    <xf numFmtId="0" fontId="28" fillId="0" borderId="0" xfId="0" applyFont="1" applyFill="1" applyAlignment="1">
      <alignment vertical="top"/>
    </xf>
    <xf numFmtId="180" fontId="28" fillId="0" borderId="0" xfId="0" applyNumberFormat="1" applyFont="1" applyFill="1" applyAlignment="1">
      <alignment vertical="top"/>
    </xf>
    <xf numFmtId="0" fontId="28" fillId="0" borderId="0" xfId="0" applyFont="1" applyFill="1" applyAlignment="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3" fillId="0" borderId="0" xfId="0" applyFont="1" applyFill="1" applyAlignment="1">
      <alignment horizontal="right"/>
    </xf>
    <xf numFmtId="0" fontId="13" fillId="0" borderId="0" xfId="0" applyFont="1" applyFill="1" applyAlignment="1">
      <alignment horizontal="left"/>
    </xf>
    <xf numFmtId="0" fontId="15" fillId="0" borderId="0" xfId="0" applyFont="1" applyFill="1" applyAlignment="1">
      <alignment vertical="center"/>
    </xf>
    <xf numFmtId="0" fontId="16" fillId="0" borderId="11" xfId="0" applyFont="1" applyFill="1" applyBorder="1" applyAlignment="1">
      <alignment horizontal="center"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center"/>
    </xf>
    <xf numFmtId="0" fontId="15" fillId="0" borderId="13" xfId="0" applyFont="1" applyFill="1" applyBorder="1" applyAlignment="1">
      <alignment vertical="center"/>
    </xf>
    <xf numFmtId="0" fontId="15" fillId="0" borderId="1" xfId="0" applyFont="1" applyFill="1" applyBorder="1" applyAlignment="1">
      <alignment vertical="center"/>
    </xf>
    <xf numFmtId="0" fontId="15" fillId="0" borderId="10" xfId="0" applyFont="1" applyFill="1" applyBorder="1" applyAlignment="1">
      <alignment vertical="center"/>
    </xf>
    <xf numFmtId="0" fontId="16" fillId="0" borderId="5" xfId="0" applyFont="1" applyFill="1" applyBorder="1" applyAlignment="1">
      <alignment horizontal="center" vertical="center"/>
    </xf>
    <xf numFmtId="0" fontId="15" fillId="0" borderId="5" xfId="0" applyFont="1" applyFill="1" applyBorder="1" applyAlignment="1">
      <alignment vertical="center"/>
    </xf>
    <xf numFmtId="0" fontId="15" fillId="0" borderId="7" xfId="0" applyFont="1" applyFill="1" applyBorder="1" applyAlignment="1">
      <alignment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7" fillId="0" borderId="0" xfId="0" applyFont="1" applyFill="1" applyBorder="1" applyAlignment="1">
      <alignment horizontal="distributed" vertical="top"/>
    </xf>
    <xf numFmtId="0" fontId="7" fillId="0" borderId="0" xfId="0" applyFont="1" applyFill="1" applyBorder="1" applyAlignment="1">
      <alignment horizontal="center" vertical="top"/>
    </xf>
    <xf numFmtId="0" fontId="7" fillId="0" borderId="1" xfId="0" applyFont="1" applyFill="1" applyBorder="1" applyAlignment="1">
      <alignment horizontal="center" vertical="top"/>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30"/>
  <sheetViews>
    <sheetView tabSelected="1" view="pageBreakPreview" zoomScaleSheetLayoutView="100" workbookViewId="0" topLeftCell="A1">
      <pane ySplit="7" topLeftCell="BM185" activePane="bottomLeft" state="frozen"/>
      <selection pane="topLeft" activeCell="A1" sqref="A1"/>
      <selection pane="bottomLeft" activeCell="L205" sqref="L205"/>
    </sheetView>
  </sheetViews>
  <sheetFormatPr defaultColWidth="9.00390625" defaultRowHeight="16.5" customHeight="1"/>
  <cols>
    <col min="1" max="1" width="2.625" style="6" bestFit="1" customWidth="1"/>
    <col min="2" max="2" width="2.625" style="6" hidden="1" customWidth="1"/>
    <col min="3" max="4" width="2.50390625" style="6" customWidth="1"/>
    <col min="5" max="5" width="17.125" style="141" customWidth="1"/>
    <col min="6" max="6" width="13.75390625" style="6" bestFit="1" customWidth="1"/>
    <col min="7" max="7" width="11.25390625" style="6" customWidth="1"/>
    <col min="8" max="8" width="10.50390625" style="6" customWidth="1"/>
    <col min="9" max="10" width="9.625" style="6" customWidth="1"/>
    <col min="11" max="11" width="12.75390625" style="6" customWidth="1"/>
    <col min="12" max="12" width="28.125" style="6" customWidth="1"/>
    <col min="13" max="13" width="11.125" style="6" customWidth="1"/>
    <col min="14" max="15" width="6.50390625" style="9" customWidth="1"/>
    <col min="16" max="16" width="6.00390625" style="9" customWidth="1"/>
    <col min="17" max="17" width="10.375" style="6" customWidth="1"/>
    <col min="18" max="18" width="6.625" style="9" customWidth="1"/>
    <col min="19" max="19" width="10.375" style="6" customWidth="1"/>
    <col min="20" max="20" width="6.625" style="9" customWidth="1"/>
    <col min="21" max="21" width="9.00390625" style="5" customWidth="1"/>
    <col min="22" max="22" width="11.25390625" style="55" customWidth="1"/>
    <col min="23" max="242" width="9.00390625" style="5" bestFit="1" customWidth="1"/>
    <col min="243" max="16384" width="9.00390625" style="5" customWidth="1"/>
  </cols>
  <sheetData>
    <row r="1" spans="5:22" s="16" customFormat="1" ht="30" customHeight="1">
      <c r="E1" s="182" t="s">
        <v>0</v>
      </c>
      <c r="F1" s="182"/>
      <c r="G1" s="182"/>
      <c r="H1" s="182"/>
      <c r="I1" s="182"/>
      <c r="J1" s="182"/>
      <c r="K1" s="182"/>
      <c r="L1" s="183" t="s">
        <v>185</v>
      </c>
      <c r="M1" s="183"/>
      <c r="N1" s="183"/>
      <c r="O1" s="183"/>
      <c r="P1" s="183"/>
      <c r="Q1" s="183"/>
      <c r="R1" s="184"/>
      <c r="S1" s="184"/>
      <c r="T1" s="184"/>
      <c r="V1" s="52"/>
    </row>
    <row r="2" spans="5:22" s="17" customFormat="1" ht="21" customHeight="1">
      <c r="E2" s="156"/>
      <c r="F2" s="18"/>
      <c r="G2" s="18"/>
      <c r="H2" s="18"/>
      <c r="I2" s="18"/>
      <c r="J2" s="18"/>
      <c r="K2" s="18"/>
      <c r="L2" s="18"/>
      <c r="M2" s="18"/>
      <c r="N2" s="19"/>
      <c r="O2" s="19"/>
      <c r="P2" s="19"/>
      <c r="Q2" s="20"/>
      <c r="R2" s="21"/>
      <c r="S2" s="22"/>
      <c r="T2" s="23" t="s">
        <v>1</v>
      </c>
      <c r="V2" s="36"/>
    </row>
    <row r="3" spans="1:22" s="17" customFormat="1" ht="18" customHeight="1">
      <c r="A3" s="185" t="s">
        <v>115</v>
      </c>
      <c r="B3" s="186"/>
      <c r="C3" s="186"/>
      <c r="D3" s="186"/>
      <c r="E3" s="187"/>
      <c r="F3" s="174" t="s">
        <v>2</v>
      </c>
      <c r="G3" s="176"/>
      <c r="H3" s="176"/>
      <c r="I3" s="176"/>
      <c r="J3" s="176"/>
      <c r="K3" s="176"/>
      <c r="L3" s="176" t="s">
        <v>3</v>
      </c>
      <c r="M3" s="176"/>
      <c r="N3" s="176"/>
      <c r="O3" s="176"/>
      <c r="P3" s="175"/>
      <c r="Q3" s="174" t="s">
        <v>4</v>
      </c>
      <c r="R3" s="176"/>
      <c r="S3" s="176"/>
      <c r="T3" s="176"/>
      <c r="V3" s="36"/>
    </row>
    <row r="4" spans="1:22" s="17" customFormat="1" ht="18" customHeight="1">
      <c r="A4" s="188"/>
      <c r="B4" s="188"/>
      <c r="C4" s="188"/>
      <c r="D4" s="188"/>
      <c r="E4" s="189"/>
      <c r="F4" s="180" t="s">
        <v>5</v>
      </c>
      <c r="G4" s="174" t="s">
        <v>6</v>
      </c>
      <c r="H4" s="176"/>
      <c r="I4" s="176"/>
      <c r="J4" s="176"/>
      <c r="K4" s="175"/>
      <c r="L4" s="180" t="s">
        <v>7</v>
      </c>
      <c r="M4" s="195" t="s">
        <v>8</v>
      </c>
      <c r="N4" s="27" t="s">
        <v>9</v>
      </c>
      <c r="O4" s="27" t="s">
        <v>10</v>
      </c>
      <c r="P4" s="27" t="s">
        <v>11</v>
      </c>
      <c r="Q4" s="174" t="s">
        <v>12</v>
      </c>
      <c r="R4" s="175"/>
      <c r="S4" s="174" t="s">
        <v>13</v>
      </c>
      <c r="T4" s="176"/>
      <c r="V4" s="36"/>
    </row>
    <row r="5" spans="1:22" s="17" customFormat="1" ht="18" customHeight="1">
      <c r="A5" s="188"/>
      <c r="B5" s="188"/>
      <c r="C5" s="188"/>
      <c r="D5" s="188"/>
      <c r="E5" s="189"/>
      <c r="F5" s="192"/>
      <c r="G5" s="177" t="s">
        <v>14</v>
      </c>
      <c r="H5" s="178"/>
      <c r="I5" s="178"/>
      <c r="J5" s="179"/>
      <c r="K5" s="180" t="s">
        <v>15</v>
      </c>
      <c r="L5" s="193"/>
      <c r="M5" s="196"/>
      <c r="N5" s="28" t="s">
        <v>16</v>
      </c>
      <c r="O5" s="28" t="s">
        <v>17</v>
      </c>
      <c r="P5" s="28" t="s">
        <v>18</v>
      </c>
      <c r="Q5" s="180" t="s">
        <v>19</v>
      </c>
      <c r="R5" s="27" t="s">
        <v>20</v>
      </c>
      <c r="S5" s="180" t="s">
        <v>19</v>
      </c>
      <c r="T5" s="29" t="s">
        <v>20</v>
      </c>
      <c r="V5" s="36"/>
    </row>
    <row r="6" spans="1:22" s="17" customFormat="1" ht="33" customHeight="1">
      <c r="A6" s="190"/>
      <c r="B6" s="190"/>
      <c r="C6" s="190"/>
      <c r="D6" s="190"/>
      <c r="E6" s="191"/>
      <c r="F6" s="181"/>
      <c r="G6" s="25" t="s">
        <v>21</v>
      </c>
      <c r="H6" s="30" t="s">
        <v>22</v>
      </c>
      <c r="I6" s="31" t="s">
        <v>23</v>
      </c>
      <c r="J6" s="24" t="s">
        <v>24</v>
      </c>
      <c r="K6" s="181"/>
      <c r="L6" s="194"/>
      <c r="M6" s="197"/>
      <c r="N6" s="32" t="s">
        <v>25</v>
      </c>
      <c r="O6" s="32" t="s">
        <v>25</v>
      </c>
      <c r="P6" s="32" t="s">
        <v>26</v>
      </c>
      <c r="Q6" s="181"/>
      <c r="R6" s="32" t="s">
        <v>27</v>
      </c>
      <c r="S6" s="181"/>
      <c r="T6" s="33" t="s">
        <v>27</v>
      </c>
      <c r="V6" s="36" t="s">
        <v>110</v>
      </c>
    </row>
    <row r="7" spans="1:20" s="36" customFormat="1" ht="4.5" customHeight="1">
      <c r="A7" s="26"/>
      <c r="B7" s="26"/>
      <c r="C7" s="26"/>
      <c r="D7" s="26"/>
      <c r="E7" s="157"/>
      <c r="F7" s="34"/>
      <c r="G7" s="34"/>
      <c r="H7" s="35"/>
      <c r="I7" s="34"/>
      <c r="J7" s="34"/>
      <c r="K7" s="34"/>
      <c r="M7" s="35"/>
      <c r="N7" s="37"/>
      <c r="O7" s="37"/>
      <c r="P7" s="37"/>
      <c r="Q7" s="34"/>
      <c r="R7" s="37"/>
      <c r="S7" s="34"/>
      <c r="T7" s="37"/>
    </row>
    <row r="8" spans="1:22" s="14" customFormat="1" ht="24.75" customHeight="1">
      <c r="A8" s="199" t="s">
        <v>113</v>
      </c>
      <c r="B8" s="199"/>
      <c r="C8" s="199"/>
      <c r="D8" s="199"/>
      <c r="E8" s="199"/>
      <c r="F8" s="10">
        <f>+F9</f>
        <v>569391</v>
      </c>
      <c r="G8" s="10">
        <f>+G9</f>
        <v>569391</v>
      </c>
      <c r="H8" s="56"/>
      <c r="I8" s="56"/>
      <c r="J8" s="56"/>
      <c r="K8" s="56"/>
      <c r="L8" s="11" t="s">
        <v>28</v>
      </c>
      <c r="M8" s="12" t="s">
        <v>28</v>
      </c>
      <c r="N8" s="13" t="s">
        <v>28</v>
      </c>
      <c r="O8" s="13" t="s">
        <v>28</v>
      </c>
      <c r="P8" s="13" t="s">
        <v>28</v>
      </c>
      <c r="Q8" s="10">
        <f>+Q9</f>
        <v>461649</v>
      </c>
      <c r="R8" s="13">
        <f aca="true" t="shared" si="0" ref="R8:R17">ROUND(Q8/F8*100,2)</f>
        <v>81.08</v>
      </c>
      <c r="S8" s="10">
        <f>+S9</f>
        <v>569391</v>
      </c>
      <c r="T8" s="70">
        <f aca="true" t="shared" si="1" ref="T8:T17">ROUND(S8/F8*100,2)</f>
        <v>100</v>
      </c>
      <c r="V8" s="15">
        <f aca="true" t="shared" si="2" ref="V8:V71">F8-SUM(G8:K8)</f>
        <v>0</v>
      </c>
    </row>
    <row r="9" spans="1:22" s="14" customFormat="1" ht="24.75" customHeight="1">
      <c r="A9" s="198" t="s">
        <v>29</v>
      </c>
      <c r="B9" s="198"/>
      <c r="C9" s="198"/>
      <c r="D9" s="198"/>
      <c r="E9" s="198"/>
      <c r="F9" s="10">
        <f>+F10</f>
        <v>569391</v>
      </c>
      <c r="G9" s="10">
        <f>+G10</f>
        <v>569391</v>
      </c>
      <c r="H9" s="56"/>
      <c r="I9" s="56"/>
      <c r="J9" s="56"/>
      <c r="K9" s="56"/>
      <c r="L9" s="11" t="s">
        <v>28</v>
      </c>
      <c r="M9" s="12" t="s">
        <v>28</v>
      </c>
      <c r="N9" s="13" t="s">
        <v>28</v>
      </c>
      <c r="O9" s="13" t="s">
        <v>28</v>
      </c>
      <c r="P9" s="13" t="s">
        <v>28</v>
      </c>
      <c r="Q9" s="10">
        <f>+Q10</f>
        <v>461649</v>
      </c>
      <c r="R9" s="13">
        <f t="shared" si="0"/>
        <v>81.08</v>
      </c>
      <c r="S9" s="10">
        <f>+S10</f>
        <v>569391</v>
      </c>
      <c r="T9" s="70">
        <f t="shared" si="1"/>
        <v>100</v>
      </c>
      <c r="V9" s="15">
        <f t="shared" si="2"/>
        <v>0</v>
      </c>
    </row>
    <row r="10" spans="1:22" s="44" customFormat="1" ht="22.5" customHeight="1">
      <c r="A10" s="57"/>
      <c r="B10" s="57"/>
      <c r="C10" s="57" t="s">
        <v>30</v>
      </c>
      <c r="D10" s="57"/>
      <c r="E10" s="158"/>
      <c r="F10" s="59">
        <f>+F11+F12</f>
        <v>569391</v>
      </c>
      <c r="G10" s="59">
        <f>+G11+G12</f>
        <v>569391</v>
      </c>
      <c r="H10" s="60" t="s">
        <v>28</v>
      </c>
      <c r="I10" s="60" t="s">
        <v>28</v>
      </c>
      <c r="J10" s="60" t="s">
        <v>28</v>
      </c>
      <c r="K10" s="60" t="s">
        <v>28</v>
      </c>
      <c r="L10" s="72" t="s">
        <v>28</v>
      </c>
      <c r="M10" s="73" t="s">
        <v>28</v>
      </c>
      <c r="N10" s="61" t="s">
        <v>28</v>
      </c>
      <c r="O10" s="61" t="s">
        <v>28</v>
      </c>
      <c r="P10" s="61" t="s">
        <v>28</v>
      </c>
      <c r="Q10" s="59">
        <f>+Q11+Q12</f>
        <v>461649</v>
      </c>
      <c r="R10" s="61">
        <f t="shared" si="0"/>
        <v>81.08</v>
      </c>
      <c r="S10" s="59">
        <f>+S11+S12</f>
        <v>569391</v>
      </c>
      <c r="T10" s="62">
        <f t="shared" si="1"/>
        <v>100</v>
      </c>
      <c r="V10" s="15">
        <f t="shared" si="2"/>
        <v>0</v>
      </c>
    </row>
    <row r="11" spans="1:22" s="44" customFormat="1" ht="22.5" customHeight="1">
      <c r="A11" s="74"/>
      <c r="B11" s="74"/>
      <c r="C11" s="74"/>
      <c r="D11" s="74" t="s">
        <v>35</v>
      </c>
      <c r="E11" s="75" t="s">
        <v>41</v>
      </c>
      <c r="F11" s="76">
        <v>452672</v>
      </c>
      <c r="G11" s="76">
        <v>452672</v>
      </c>
      <c r="H11" s="77" t="s">
        <v>28</v>
      </c>
      <c r="I11" s="77" t="s">
        <v>28</v>
      </c>
      <c r="J11" s="77" t="s">
        <v>28</v>
      </c>
      <c r="K11" s="77" t="s">
        <v>28</v>
      </c>
      <c r="L11" s="78" t="s">
        <v>28</v>
      </c>
      <c r="M11" s="63"/>
      <c r="N11" s="79" t="s">
        <v>28</v>
      </c>
      <c r="O11" s="79" t="s">
        <v>28</v>
      </c>
      <c r="P11" s="79" t="s">
        <v>28</v>
      </c>
      <c r="Q11" s="76">
        <v>344930</v>
      </c>
      <c r="R11" s="61">
        <f t="shared" si="0"/>
        <v>76.2</v>
      </c>
      <c r="S11" s="76">
        <v>452672</v>
      </c>
      <c r="T11" s="62">
        <f t="shared" si="1"/>
        <v>100</v>
      </c>
      <c r="V11" s="15">
        <f t="shared" si="2"/>
        <v>0</v>
      </c>
    </row>
    <row r="12" spans="1:22" s="44" customFormat="1" ht="22.5" customHeight="1">
      <c r="A12" s="74"/>
      <c r="B12" s="74"/>
      <c r="C12" s="74"/>
      <c r="D12" s="74" t="s">
        <v>36</v>
      </c>
      <c r="E12" s="75" t="s">
        <v>31</v>
      </c>
      <c r="F12" s="76">
        <v>116719</v>
      </c>
      <c r="G12" s="76">
        <v>116719</v>
      </c>
      <c r="H12" s="77" t="s">
        <v>28</v>
      </c>
      <c r="I12" s="77" t="s">
        <v>28</v>
      </c>
      <c r="J12" s="77" t="s">
        <v>28</v>
      </c>
      <c r="K12" s="77" t="s">
        <v>28</v>
      </c>
      <c r="L12" s="78" t="s">
        <v>28</v>
      </c>
      <c r="M12" s="63" t="s">
        <v>238</v>
      </c>
      <c r="N12" s="79" t="s">
        <v>28</v>
      </c>
      <c r="O12" s="79" t="s">
        <v>28</v>
      </c>
      <c r="P12" s="79" t="s">
        <v>28</v>
      </c>
      <c r="Q12" s="76">
        <v>116719</v>
      </c>
      <c r="R12" s="62">
        <f t="shared" si="0"/>
        <v>100</v>
      </c>
      <c r="S12" s="76">
        <v>116719</v>
      </c>
      <c r="T12" s="62">
        <f t="shared" si="1"/>
        <v>100</v>
      </c>
      <c r="V12" s="15">
        <f t="shared" si="2"/>
        <v>0</v>
      </c>
    </row>
    <row r="13" spans="1:22" s="14" customFormat="1" ht="24.75" customHeight="1">
      <c r="A13" s="199" t="s">
        <v>117</v>
      </c>
      <c r="B13" s="199"/>
      <c r="C13" s="199"/>
      <c r="D13" s="199"/>
      <c r="E13" s="199"/>
      <c r="F13" s="10">
        <f aca="true" t="shared" si="3" ref="F13:K13">+F14+F18+F38+F65</f>
        <v>1383788704</v>
      </c>
      <c r="G13" s="10">
        <f t="shared" si="3"/>
        <v>161671225</v>
      </c>
      <c r="H13" s="10">
        <f t="shared" si="3"/>
        <v>1792588</v>
      </c>
      <c r="I13" s="10">
        <f t="shared" si="3"/>
        <v>14248932</v>
      </c>
      <c r="J13" s="10">
        <f t="shared" si="3"/>
        <v>1538032</v>
      </c>
      <c r="K13" s="10">
        <f t="shared" si="3"/>
        <v>1204537927</v>
      </c>
      <c r="L13" s="10"/>
      <c r="M13" s="10"/>
      <c r="N13" s="10"/>
      <c r="O13" s="10"/>
      <c r="P13" s="10"/>
      <c r="Q13" s="10">
        <f>+Q14+Q18+Q38+Q65</f>
        <v>157958441</v>
      </c>
      <c r="R13" s="13">
        <f t="shared" si="0"/>
        <v>11.41</v>
      </c>
      <c r="S13" s="10">
        <f>+S14+S18+S38+S65</f>
        <v>827072187</v>
      </c>
      <c r="T13" s="13">
        <f t="shared" si="1"/>
        <v>59.77</v>
      </c>
      <c r="V13" s="15">
        <f t="shared" si="2"/>
        <v>0</v>
      </c>
    </row>
    <row r="14" spans="1:22" s="14" customFormat="1" ht="24.75" customHeight="1">
      <c r="A14" s="198" t="s">
        <v>32</v>
      </c>
      <c r="B14" s="198"/>
      <c r="C14" s="198"/>
      <c r="D14" s="198"/>
      <c r="E14" s="198"/>
      <c r="F14" s="10">
        <f>+F15+F17</f>
        <v>1093106</v>
      </c>
      <c r="G14" s="10">
        <f>+G15+G17</f>
        <v>1093106</v>
      </c>
      <c r="H14" s="56"/>
      <c r="I14" s="56"/>
      <c r="J14" s="56"/>
      <c r="K14" s="56"/>
      <c r="L14" s="11" t="s">
        <v>28</v>
      </c>
      <c r="M14" s="12" t="s">
        <v>28</v>
      </c>
      <c r="N14" s="13" t="s">
        <v>28</v>
      </c>
      <c r="O14" s="13" t="s">
        <v>28</v>
      </c>
      <c r="P14" s="13" t="s">
        <v>28</v>
      </c>
      <c r="Q14" s="10">
        <f>+Q15+Q17</f>
        <v>1082606</v>
      </c>
      <c r="R14" s="80">
        <f t="shared" si="0"/>
        <v>99.04</v>
      </c>
      <c r="S14" s="10">
        <f>+S15+S17</f>
        <v>1082606</v>
      </c>
      <c r="T14" s="80">
        <f t="shared" si="1"/>
        <v>99.04</v>
      </c>
      <c r="V14" s="15">
        <f t="shared" si="2"/>
        <v>0</v>
      </c>
    </row>
    <row r="15" spans="1:22" s="14" customFormat="1" ht="24.75" customHeight="1">
      <c r="A15" s="71"/>
      <c r="B15" s="71"/>
      <c r="C15" s="57" t="s">
        <v>179</v>
      </c>
      <c r="D15" s="81"/>
      <c r="E15" s="159"/>
      <c r="F15" s="59">
        <f>F16</f>
        <v>293725</v>
      </c>
      <c r="G15" s="59">
        <f>G16</f>
        <v>293725</v>
      </c>
      <c r="H15" s="56"/>
      <c r="I15" s="56"/>
      <c r="J15" s="56"/>
      <c r="K15" s="56"/>
      <c r="L15" s="82"/>
      <c r="M15" s="12"/>
      <c r="N15" s="13"/>
      <c r="O15" s="13"/>
      <c r="P15" s="13"/>
      <c r="Q15" s="59">
        <f>Q16</f>
        <v>283225</v>
      </c>
      <c r="R15" s="61">
        <f t="shared" si="0"/>
        <v>96.43</v>
      </c>
      <c r="S15" s="59">
        <f>S16</f>
        <v>283225</v>
      </c>
      <c r="T15" s="61">
        <f t="shared" si="1"/>
        <v>96.43</v>
      </c>
      <c r="V15" s="15">
        <f t="shared" si="2"/>
        <v>0</v>
      </c>
    </row>
    <row r="16" spans="1:22" s="14" customFormat="1" ht="48" customHeight="1">
      <c r="A16" s="71"/>
      <c r="B16" s="71"/>
      <c r="D16" s="57"/>
      <c r="E16" s="72" t="s">
        <v>180</v>
      </c>
      <c r="F16" s="59">
        <f>+G16</f>
        <v>293725</v>
      </c>
      <c r="G16" s="59">
        <v>293725</v>
      </c>
      <c r="H16" s="56"/>
      <c r="I16" s="56"/>
      <c r="J16" s="56"/>
      <c r="K16" s="56"/>
      <c r="L16" s="82" t="s">
        <v>189</v>
      </c>
      <c r="M16" s="105" t="s">
        <v>181</v>
      </c>
      <c r="N16" s="144" t="s">
        <v>182</v>
      </c>
      <c r="O16" s="144" t="s">
        <v>183</v>
      </c>
      <c r="P16" s="144" t="s">
        <v>184</v>
      </c>
      <c r="Q16" s="59">
        <v>283225</v>
      </c>
      <c r="R16" s="61">
        <f>ROUND(Q16/F16*100,2)</f>
        <v>96.43</v>
      </c>
      <c r="S16" s="59">
        <v>283225</v>
      </c>
      <c r="T16" s="61">
        <f>ROUND(S16/F16*100,2)</f>
        <v>96.43</v>
      </c>
      <c r="V16" s="15">
        <f t="shared" si="2"/>
        <v>0</v>
      </c>
    </row>
    <row r="17" spans="1:22" s="44" customFormat="1" ht="22.5" customHeight="1">
      <c r="A17" s="57"/>
      <c r="B17" s="57"/>
      <c r="C17" s="57" t="s">
        <v>112</v>
      </c>
      <c r="D17" s="57"/>
      <c r="E17" s="158"/>
      <c r="F17" s="76">
        <v>799381</v>
      </c>
      <c r="G17" s="76">
        <v>799381</v>
      </c>
      <c r="H17" s="77"/>
      <c r="I17" s="77"/>
      <c r="J17" s="77"/>
      <c r="K17" s="77"/>
      <c r="L17" s="137" t="s">
        <v>28</v>
      </c>
      <c r="M17" s="63" t="s">
        <v>144</v>
      </c>
      <c r="N17" s="79" t="s">
        <v>28</v>
      </c>
      <c r="O17" s="79" t="s">
        <v>28</v>
      </c>
      <c r="P17" s="79" t="s">
        <v>28</v>
      </c>
      <c r="Q17" s="76">
        <v>799381</v>
      </c>
      <c r="R17" s="62">
        <f t="shared" si="0"/>
        <v>100</v>
      </c>
      <c r="S17" s="76">
        <f>+Q17</f>
        <v>799381</v>
      </c>
      <c r="T17" s="62">
        <f t="shared" si="1"/>
        <v>100</v>
      </c>
      <c r="U17" s="14"/>
      <c r="V17" s="15">
        <f t="shared" si="2"/>
        <v>0</v>
      </c>
    </row>
    <row r="18" spans="1:22" s="14" customFormat="1" ht="24.75" customHeight="1">
      <c r="A18" s="198" t="s">
        <v>33</v>
      </c>
      <c r="B18" s="198"/>
      <c r="C18" s="198"/>
      <c r="D18" s="198"/>
      <c r="E18" s="198"/>
      <c r="F18" s="10">
        <f>+F19+F35+F32</f>
        <v>165201351</v>
      </c>
      <c r="G18" s="10">
        <f>+G19+G35+G32</f>
        <v>43859237</v>
      </c>
      <c r="H18" s="10">
        <f>+H19+H35+H32</f>
        <v>1792588</v>
      </c>
      <c r="I18" s="10"/>
      <c r="J18" s="10"/>
      <c r="K18" s="10">
        <f>+K19+K35+K32</f>
        <v>119549526</v>
      </c>
      <c r="L18" s="137" t="s">
        <v>28</v>
      </c>
      <c r="M18" s="12" t="s">
        <v>28</v>
      </c>
      <c r="N18" s="13" t="s">
        <v>28</v>
      </c>
      <c r="O18" s="13" t="s">
        <v>28</v>
      </c>
      <c r="P18" s="13" t="s">
        <v>28</v>
      </c>
      <c r="Q18" s="10">
        <f>+Q19+Q35+Q32</f>
        <v>30671506</v>
      </c>
      <c r="R18" s="13">
        <f>ROUND(Q18/F18*100,2)</f>
        <v>18.57</v>
      </c>
      <c r="S18" s="10">
        <f>+S19+S35+S32</f>
        <v>50550622</v>
      </c>
      <c r="T18" s="13">
        <f aca="true" t="shared" si="4" ref="T18:T24">ROUND(S18/F18*100,2)</f>
        <v>30.6</v>
      </c>
      <c r="V18" s="15">
        <f t="shared" si="2"/>
        <v>0</v>
      </c>
    </row>
    <row r="19" spans="1:22" s="1" customFormat="1" ht="22.5" customHeight="1">
      <c r="A19" s="57"/>
      <c r="B19" s="57"/>
      <c r="C19" s="57" t="s">
        <v>34</v>
      </c>
      <c r="D19" s="57"/>
      <c r="E19" s="158"/>
      <c r="F19" s="59">
        <f>SUM(F20:F24)</f>
        <v>84653902</v>
      </c>
      <c r="G19" s="59">
        <f>SUM(G20:G24)</f>
        <v>18149725</v>
      </c>
      <c r="H19" s="60"/>
      <c r="I19" s="60"/>
      <c r="J19" s="60"/>
      <c r="K19" s="59">
        <f>SUM(K20:K24)</f>
        <v>66504177</v>
      </c>
      <c r="L19" s="137" t="s">
        <v>28</v>
      </c>
      <c r="M19" s="83" t="s">
        <v>28</v>
      </c>
      <c r="N19" s="84" t="s">
        <v>28</v>
      </c>
      <c r="O19" s="61" t="s">
        <v>28</v>
      </c>
      <c r="P19" s="61" t="s">
        <v>28</v>
      </c>
      <c r="Q19" s="59">
        <f>SUM(Q20:Q24)</f>
        <v>16206436</v>
      </c>
      <c r="R19" s="61">
        <f>ROUND(Q19/F19*100,2)</f>
        <v>19.14</v>
      </c>
      <c r="S19" s="59">
        <f>SUM(S20:S24)</f>
        <v>34210084</v>
      </c>
      <c r="T19" s="61">
        <f t="shared" si="4"/>
        <v>40.41</v>
      </c>
      <c r="U19" s="14"/>
      <c r="V19" s="15">
        <f t="shared" si="2"/>
        <v>0</v>
      </c>
    </row>
    <row r="20" spans="1:22" s="1" customFormat="1" ht="72" customHeight="1">
      <c r="A20" s="85"/>
      <c r="B20" s="85"/>
      <c r="C20" s="85"/>
      <c r="D20" s="86" t="s">
        <v>149</v>
      </c>
      <c r="E20" s="81" t="s">
        <v>353</v>
      </c>
      <c r="F20" s="87">
        <f>+G20+K20</f>
        <v>38462015</v>
      </c>
      <c r="G20" s="87">
        <v>7820321</v>
      </c>
      <c r="H20" s="88" t="s">
        <v>28</v>
      </c>
      <c r="I20" s="88" t="s">
        <v>28</v>
      </c>
      <c r="J20" s="88" t="s">
        <v>28</v>
      </c>
      <c r="K20" s="87">
        <v>30641694</v>
      </c>
      <c r="L20" s="82" t="s">
        <v>343</v>
      </c>
      <c r="M20" s="89" t="s">
        <v>239</v>
      </c>
      <c r="N20" s="148" t="s">
        <v>266</v>
      </c>
      <c r="O20" s="90" t="s">
        <v>28</v>
      </c>
      <c r="P20" s="150" t="s">
        <v>268</v>
      </c>
      <c r="Q20" s="88" t="s">
        <v>28</v>
      </c>
      <c r="R20" s="90"/>
      <c r="S20" s="87">
        <v>1361746</v>
      </c>
      <c r="T20" s="90">
        <f t="shared" si="4"/>
        <v>3.54</v>
      </c>
      <c r="V20" s="15">
        <f t="shared" si="2"/>
        <v>0</v>
      </c>
    </row>
    <row r="21" spans="1:22" s="1" customFormat="1" ht="75" customHeight="1">
      <c r="A21" s="57"/>
      <c r="B21" s="57"/>
      <c r="C21" s="57"/>
      <c r="D21" s="91" t="s">
        <v>146</v>
      </c>
      <c r="E21" s="72" t="s">
        <v>354</v>
      </c>
      <c r="F21" s="59">
        <f>+G21+K21</f>
        <v>20502108</v>
      </c>
      <c r="G21" s="59">
        <v>4100422</v>
      </c>
      <c r="H21" s="60" t="s">
        <v>28</v>
      </c>
      <c r="I21" s="60" t="s">
        <v>28</v>
      </c>
      <c r="J21" s="60" t="s">
        <v>28</v>
      </c>
      <c r="K21" s="59">
        <v>16401686</v>
      </c>
      <c r="L21" s="82" t="s">
        <v>344</v>
      </c>
      <c r="M21" s="73" t="s">
        <v>240</v>
      </c>
      <c r="N21" s="149" t="s">
        <v>267</v>
      </c>
      <c r="O21" s="149" t="s">
        <v>273</v>
      </c>
      <c r="P21" s="149" t="s">
        <v>269</v>
      </c>
      <c r="Q21" s="59">
        <v>6804881</v>
      </c>
      <c r="R21" s="61">
        <f>ROUND(Q21/F21*100,2)</f>
        <v>33.19</v>
      </c>
      <c r="S21" s="59">
        <v>15563679</v>
      </c>
      <c r="T21" s="61">
        <f t="shared" si="4"/>
        <v>75.91</v>
      </c>
      <c r="V21" s="15">
        <f t="shared" si="2"/>
        <v>0</v>
      </c>
    </row>
    <row r="22" spans="1:22" s="1" customFormat="1" ht="49.5" customHeight="1">
      <c r="A22" s="57"/>
      <c r="B22" s="57"/>
      <c r="C22" s="57"/>
      <c r="D22" s="91" t="s">
        <v>147</v>
      </c>
      <c r="E22" s="72" t="s">
        <v>355</v>
      </c>
      <c r="F22" s="59">
        <f>+G22+K22</f>
        <v>2673743</v>
      </c>
      <c r="G22" s="59">
        <v>573743</v>
      </c>
      <c r="H22" s="60" t="s">
        <v>28</v>
      </c>
      <c r="I22" s="60" t="s">
        <v>28</v>
      </c>
      <c r="J22" s="60" t="s">
        <v>28</v>
      </c>
      <c r="K22" s="59">
        <v>2100000</v>
      </c>
      <c r="L22" s="82" t="s">
        <v>190</v>
      </c>
      <c r="M22" s="73" t="s">
        <v>241</v>
      </c>
      <c r="N22" s="149" t="s">
        <v>277</v>
      </c>
      <c r="O22" s="149" t="s">
        <v>274</v>
      </c>
      <c r="P22" s="149" t="s">
        <v>270</v>
      </c>
      <c r="Q22" s="59">
        <v>2208446</v>
      </c>
      <c r="R22" s="61">
        <f>ROUND(Q22/F22*100,2)</f>
        <v>82.6</v>
      </c>
      <c r="S22" s="59">
        <v>2669306</v>
      </c>
      <c r="T22" s="61">
        <f t="shared" si="4"/>
        <v>99.83</v>
      </c>
      <c r="V22" s="15">
        <f t="shared" si="2"/>
        <v>0</v>
      </c>
    </row>
    <row r="23" spans="1:22" s="1" customFormat="1" ht="69.75" customHeight="1">
      <c r="A23" s="57"/>
      <c r="B23" s="57"/>
      <c r="C23" s="57"/>
      <c r="D23" s="91" t="s">
        <v>148</v>
      </c>
      <c r="E23" s="72" t="s">
        <v>356</v>
      </c>
      <c r="F23" s="59">
        <f>+G23+K23</f>
        <v>18481796</v>
      </c>
      <c r="G23" s="59">
        <v>4580140</v>
      </c>
      <c r="H23" s="60" t="s">
        <v>28</v>
      </c>
      <c r="I23" s="60" t="s">
        <v>28</v>
      </c>
      <c r="J23" s="60" t="s">
        <v>28</v>
      </c>
      <c r="K23" s="59">
        <v>13901656</v>
      </c>
      <c r="L23" s="82" t="s">
        <v>191</v>
      </c>
      <c r="M23" s="73" t="s">
        <v>38</v>
      </c>
      <c r="N23" s="149" t="s">
        <v>278</v>
      </c>
      <c r="O23" s="149" t="s">
        <v>275</v>
      </c>
      <c r="P23" s="149" t="s">
        <v>271</v>
      </c>
      <c r="Q23" s="59">
        <v>5307043</v>
      </c>
      <c r="R23" s="61">
        <f>ROUND(Q23/F23*100,2)</f>
        <v>28.71</v>
      </c>
      <c r="S23" s="59">
        <v>11473860</v>
      </c>
      <c r="T23" s="61">
        <f t="shared" si="4"/>
        <v>62.08</v>
      </c>
      <c r="V23" s="15">
        <f t="shared" si="2"/>
        <v>0</v>
      </c>
    </row>
    <row r="24" spans="1:22" s="65" customFormat="1" ht="49.5" customHeight="1">
      <c r="A24" s="92"/>
      <c r="B24" s="92"/>
      <c r="C24" s="92"/>
      <c r="D24" s="93" t="s">
        <v>170</v>
      </c>
      <c r="E24" s="116" t="s">
        <v>357</v>
      </c>
      <c r="F24" s="95">
        <f>+G24+K24</f>
        <v>4534240</v>
      </c>
      <c r="G24" s="95">
        <v>1075099</v>
      </c>
      <c r="H24" s="96" t="s">
        <v>28</v>
      </c>
      <c r="I24" s="96" t="s">
        <v>28</v>
      </c>
      <c r="J24" s="96" t="s">
        <v>28</v>
      </c>
      <c r="K24" s="95">
        <v>3459141</v>
      </c>
      <c r="L24" s="94" t="s">
        <v>192</v>
      </c>
      <c r="M24" s="97" t="s">
        <v>242</v>
      </c>
      <c r="N24" s="151" t="s">
        <v>277</v>
      </c>
      <c r="O24" s="151" t="s">
        <v>276</v>
      </c>
      <c r="P24" s="151" t="s">
        <v>272</v>
      </c>
      <c r="Q24" s="95">
        <v>1886066</v>
      </c>
      <c r="R24" s="98">
        <f>ROUND(Q24/F24*100,2)</f>
        <v>41.6</v>
      </c>
      <c r="S24" s="95">
        <v>3141493</v>
      </c>
      <c r="T24" s="98">
        <f t="shared" si="4"/>
        <v>69.28</v>
      </c>
      <c r="V24" s="136">
        <f t="shared" si="2"/>
        <v>0</v>
      </c>
    </row>
    <row r="25" spans="5:22" s="16" customFormat="1" ht="30" customHeight="1">
      <c r="E25" s="182" t="s">
        <v>0</v>
      </c>
      <c r="F25" s="182"/>
      <c r="G25" s="182"/>
      <c r="H25" s="182"/>
      <c r="I25" s="182"/>
      <c r="J25" s="182"/>
      <c r="K25" s="182"/>
      <c r="L25" s="183" t="s">
        <v>114</v>
      </c>
      <c r="M25" s="183"/>
      <c r="N25" s="183"/>
      <c r="O25" s="183"/>
      <c r="P25" s="183"/>
      <c r="Q25" s="183"/>
      <c r="R25" s="184"/>
      <c r="S25" s="184"/>
      <c r="T25" s="184"/>
      <c r="V25" s="15">
        <f t="shared" si="2"/>
        <v>0</v>
      </c>
    </row>
    <row r="26" spans="5:22" s="17" customFormat="1" ht="21" customHeight="1">
      <c r="E26" s="156"/>
      <c r="F26" s="18"/>
      <c r="G26" s="18"/>
      <c r="H26" s="18"/>
      <c r="I26" s="18"/>
      <c r="J26" s="18"/>
      <c r="K26" s="18"/>
      <c r="L26" s="18"/>
      <c r="M26" s="18"/>
      <c r="N26" s="19"/>
      <c r="O26" s="19"/>
      <c r="P26" s="19"/>
      <c r="Q26" s="20"/>
      <c r="R26" s="21"/>
      <c r="S26" s="22"/>
      <c r="T26" s="23" t="s">
        <v>1</v>
      </c>
      <c r="V26" s="15">
        <f t="shared" si="2"/>
        <v>0</v>
      </c>
    </row>
    <row r="27" spans="1:22" s="17" customFormat="1" ht="18" customHeight="1">
      <c r="A27" s="185" t="s">
        <v>115</v>
      </c>
      <c r="B27" s="186"/>
      <c r="C27" s="186"/>
      <c r="D27" s="186"/>
      <c r="E27" s="187"/>
      <c r="F27" s="174" t="s">
        <v>2</v>
      </c>
      <c r="G27" s="176"/>
      <c r="H27" s="176"/>
      <c r="I27" s="176"/>
      <c r="J27" s="176"/>
      <c r="K27" s="176"/>
      <c r="L27" s="176" t="s">
        <v>3</v>
      </c>
      <c r="M27" s="176"/>
      <c r="N27" s="176"/>
      <c r="O27" s="176"/>
      <c r="P27" s="175"/>
      <c r="Q27" s="174" t="s">
        <v>4</v>
      </c>
      <c r="R27" s="176"/>
      <c r="S27" s="176"/>
      <c r="T27" s="176"/>
      <c r="V27" s="15"/>
    </row>
    <row r="28" spans="1:22" s="17" customFormat="1" ht="18" customHeight="1">
      <c r="A28" s="188"/>
      <c r="B28" s="188"/>
      <c r="C28" s="188"/>
      <c r="D28" s="188"/>
      <c r="E28" s="189"/>
      <c r="F28" s="180" t="s">
        <v>5</v>
      </c>
      <c r="G28" s="174" t="s">
        <v>6</v>
      </c>
      <c r="H28" s="176"/>
      <c r="I28" s="176"/>
      <c r="J28" s="176"/>
      <c r="K28" s="175"/>
      <c r="L28" s="180" t="s">
        <v>7</v>
      </c>
      <c r="M28" s="195" t="s">
        <v>8</v>
      </c>
      <c r="N28" s="27" t="s">
        <v>9</v>
      </c>
      <c r="O28" s="27" t="s">
        <v>10</v>
      </c>
      <c r="P28" s="27" t="s">
        <v>11</v>
      </c>
      <c r="Q28" s="174" t="s">
        <v>12</v>
      </c>
      <c r="R28" s="175"/>
      <c r="S28" s="174" t="s">
        <v>13</v>
      </c>
      <c r="T28" s="176"/>
      <c r="V28" s="15"/>
    </row>
    <row r="29" spans="1:22" s="17" customFormat="1" ht="18" customHeight="1">
      <c r="A29" s="188"/>
      <c r="B29" s="188"/>
      <c r="C29" s="188"/>
      <c r="D29" s="188"/>
      <c r="E29" s="189"/>
      <c r="F29" s="192"/>
      <c r="G29" s="177" t="s">
        <v>14</v>
      </c>
      <c r="H29" s="178"/>
      <c r="I29" s="178"/>
      <c r="J29" s="179"/>
      <c r="K29" s="180" t="s">
        <v>15</v>
      </c>
      <c r="L29" s="193"/>
      <c r="M29" s="196"/>
      <c r="N29" s="28" t="s">
        <v>16</v>
      </c>
      <c r="O29" s="28" t="s">
        <v>17</v>
      </c>
      <c r="P29" s="28" t="s">
        <v>18</v>
      </c>
      <c r="Q29" s="180" t="s">
        <v>19</v>
      </c>
      <c r="R29" s="27" t="s">
        <v>20</v>
      </c>
      <c r="S29" s="180" t="s">
        <v>19</v>
      </c>
      <c r="T29" s="29" t="s">
        <v>20</v>
      </c>
      <c r="V29" s="15">
        <f t="shared" si="2"/>
        <v>0</v>
      </c>
    </row>
    <row r="30" spans="1:22" s="17" customFormat="1" ht="33" customHeight="1">
      <c r="A30" s="190"/>
      <c r="B30" s="190"/>
      <c r="C30" s="190"/>
      <c r="D30" s="190"/>
      <c r="E30" s="191"/>
      <c r="F30" s="181"/>
      <c r="G30" s="25" t="s">
        <v>21</v>
      </c>
      <c r="H30" s="30" t="s">
        <v>22</v>
      </c>
      <c r="I30" s="31" t="s">
        <v>23</v>
      </c>
      <c r="J30" s="24" t="s">
        <v>24</v>
      </c>
      <c r="K30" s="181"/>
      <c r="L30" s="194"/>
      <c r="M30" s="197"/>
      <c r="N30" s="32" t="s">
        <v>25</v>
      </c>
      <c r="O30" s="32" t="s">
        <v>25</v>
      </c>
      <c r="P30" s="32" t="s">
        <v>26</v>
      </c>
      <c r="Q30" s="181"/>
      <c r="R30" s="32" t="s">
        <v>27</v>
      </c>
      <c r="S30" s="181"/>
      <c r="T30" s="33" t="s">
        <v>27</v>
      </c>
      <c r="V30" s="15">
        <f t="shared" si="2"/>
        <v>0</v>
      </c>
    </row>
    <row r="31" spans="1:22" s="36" customFormat="1" ht="4.5" customHeight="1">
      <c r="A31" s="26"/>
      <c r="B31" s="26"/>
      <c r="C31" s="26"/>
      <c r="D31" s="26"/>
      <c r="E31" s="157"/>
      <c r="F31" s="34"/>
      <c r="G31" s="34"/>
      <c r="H31" s="35"/>
      <c r="I31" s="34"/>
      <c r="J31" s="34"/>
      <c r="K31" s="34"/>
      <c r="M31" s="35"/>
      <c r="N31" s="37"/>
      <c r="O31" s="37"/>
      <c r="P31" s="37"/>
      <c r="Q31" s="34"/>
      <c r="R31" s="37"/>
      <c r="S31" s="34"/>
      <c r="T31" s="37"/>
      <c r="V31" s="15">
        <f t="shared" si="2"/>
        <v>0</v>
      </c>
    </row>
    <row r="32" spans="1:22" s="1" customFormat="1" ht="24" customHeight="1">
      <c r="A32" s="85"/>
      <c r="B32" s="85"/>
      <c r="C32" s="57" t="s">
        <v>52</v>
      </c>
      <c r="E32" s="160"/>
      <c r="F32" s="87">
        <f>F33+F34</f>
        <v>65275603</v>
      </c>
      <c r="G32" s="87">
        <f>G33+G34</f>
        <v>18730254</v>
      </c>
      <c r="H32" s="88"/>
      <c r="I32" s="88"/>
      <c r="J32" s="88"/>
      <c r="K32" s="87">
        <f>K33+K34</f>
        <v>46545349</v>
      </c>
      <c r="L32" s="81"/>
      <c r="M32" s="89"/>
      <c r="N32" s="90"/>
      <c r="O32" s="90"/>
      <c r="P32" s="90"/>
      <c r="Q32" s="88">
        <f>Q33+Q34</f>
        <v>3225277</v>
      </c>
      <c r="R32" s="61">
        <f>ROUND(Q32/F32*100,2)</f>
        <v>4.94</v>
      </c>
      <c r="S32" s="88">
        <f>S33+S34</f>
        <v>3225277</v>
      </c>
      <c r="T32" s="61">
        <f aca="true" t="shared" si="5" ref="T32:T48">ROUND(S32/F32*100,2)</f>
        <v>4.94</v>
      </c>
      <c r="V32" s="15">
        <f t="shared" si="2"/>
        <v>0</v>
      </c>
    </row>
    <row r="33" spans="1:22" s="1" customFormat="1" ht="49.5" customHeight="1">
      <c r="A33" s="85"/>
      <c r="B33" s="85"/>
      <c r="C33" s="85"/>
      <c r="D33" s="57" t="s">
        <v>35</v>
      </c>
      <c r="E33" s="81" t="s">
        <v>358</v>
      </c>
      <c r="F33" s="143">
        <f>G33+K33</f>
        <v>5192041</v>
      </c>
      <c r="G33" s="87">
        <v>1879138</v>
      </c>
      <c r="H33" s="88"/>
      <c r="I33" s="88"/>
      <c r="J33" s="88"/>
      <c r="K33" s="87">
        <v>3312903</v>
      </c>
      <c r="L33" s="82" t="s">
        <v>345</v>
      </c>
      <c r="M33" s="105" t="s">
        <v>156</v>
      </c>
      <c r="N33" s="144" t="s">
        <v>157</v>
      </c>
      <c r="O33" s="144" t="s">
        <v>158</v>
      </c>
      <c r="P33" s="150" t="s">
        <v>280</v>
      </c>
      <c r="Q33" s="59">
        <v>73067</v>
      </c>
      <c r="R33" s="61">
        <f aca="true" t="shared" si="6" ref="R33:R39">ROUND(Q33/F33*100,2)</f>
        <v>1.41</v>
      </c>
      <c r="S33" s="59">
        <v>73067</v>
      </c>
      <c r="T33" s="61">
        <f t="shared" si="5"/>
        <v>1.41</v>
      </c>
      <c r="V33" s="15">
        <f t="shared" si="2"/>
        <v>0</v>
      </c>
    </row>
    <row r="34" spans="1:22" s="1" customFormat="1" ht="105" customHeight="1">
      <c r="A34" s="85"/>
      <c r="B34" s="85"/>
      <c r="C34" s="85"/>
      <c r="D34" s="57" t="s">
        <v>36</v>
      </c>
      <c r="E34" s="81" t="s">
        <v>359</v>
      </c>
      <c r="F34" s="143">
        <f>G34+K34</f>
        <v>60083562</v>
      </c>
      <c r="G34" s="87">
        <v>16851116</v>
      </c>
      <c r="H34" s="88"/>
      <c r="I34" s="88"/>
      <c r="J34" s="88"/>
      <c r="K34" s="87">
        <v>43232446</v>
      </c>
      <c r="L34" s="82" t="s">
        <v>279</v>
      </c>
      <c r="M34" s="105" t="s">
        <v>159</v>
      </c>
      <c r="N34" s="144" t="s">
        <v>160</v>
      </c>
      <c r="O34" s="148" t="s">
        <v>338</v>
      </c>
      <c r="P34" s="150" t="s">
        <v>339</v>
      </c>
      <c r="Q34" s="59">
        <v>3152210</v>
      </c>
      <c r="R34" s="61">
        <f t="shared" si="6"/>
        <v>5.25</v>
      </c>
      <c r="S34" s="59">
        <v>3152210</v>
      </c>
      <c r="T34" s="61">
        <f t="shared" si="5"/>
        <v>5.25</v>
      </c>
      <c r="V34" s="15">
        <f t="shared" si="2"/>
        <v>0</v>
      </c>
    </row>
    <row r="35" spans="1:22" s="14" customFormat="1" ht="22.5" customHeight="1">
      <c r="A35" s="57"/>
      <c r="B35" s="57"/>
      <c r="C35" s="57" t="s">
        <v>155</v>
      </c>
      <c r="D35" s="57"/>
      <c r="E35" s="158"/>
      <c r="F35" s="59">
        <f>+F36+F37</f>
        <v>15271846</v>
      </c>
      <c r="G35" s="59">
        <f>+G36+G37</f>
        <v>6979258</v>
      </c>
      <c r="H35" s="59">
        <f>+H37</f>
        <v>1792588</v>
      </c>
      <c r="I35" s="59"/>
      <c r="J35" s="59"/>
      <c r="K35" s="59">
        <f>+K36+K37</f>
        <v>6500000</v>
      </c>
      <c r="L35" s="137" t="s">
        <v>28</v>
      </c>
      <c r="M35" s="73" t="s">
        <v>28</v>
      </c>
      <c r="N35" s="61" t="s">
        <v>28</v>
      </c>
      <c r="O35" s="61" t="s">
        <v>28</v>
      </c>
      <c r="P35" s="61" t="s">
        <v>28</v>
      </c>
      <c r="Q35" s="59">
        <f>+Q36+Q37</f>
        <v>11239793</v>
      </c>
      <c r="R35" s="99">
        <f t="shared" si="6"/>
        <v>73.6</v>
      </c>
      <c r="S35" s="59">
        <f>+S36+S37</f>
        <v>13115261</v>
      </c>
      <c r="T35" s="99">
        <f t="shared" si="5"/>
        <v>85.88</v>
      </c>
      <c r="V35" s="15">
        <f t="shared" si="2"/>
        <v>0</v>
      </c>
    </row>
    <row r="36" spans="1:22" s="14" customFormat="1" ht="22.5" customHeight="1">
      <c r="A36" s="57"/>
      <c r="B36" s="57"/>
      <c r="C36" s="57"/>
      <c r="D36" s="57" t="s">
        <v>35</v>
      </c>
      <c r="E36" s="75" t="s">
        <v>41</v>
      </c>
      <c r="F36" s="59">
        <f>+G36+K36</f>
        <v>10371382</v>
      </c>
      <c r="G36" s="59">
        <v>4371382</v>
      </c>
      <c r="H36" s="60" t="s">
        <v>28</v>
      </c>
      <c r="I36" s="60" t="s">
        <v>28</v>
      </c>
      <c r="J36" s="60" t="s">
        <v>28</v>
      </c>
      <c r="K36" s="59">
        <v>6000000</v>
      </c>
      <c r="L36" s="137" t="s">
        <v>28</v>
      </c>
      <c r="M36" s="73" t="s">
        <v>28</v>
      </c>
      <c r="N36" s="61" t="s">
        <v>28</v>
      </c>
      <c r="O36" s="61" t="s">
        <v>28</v>
      </c>
      <c r="P36" s="61" t="s">
        <v>28</v>
      </c>
      <c r="Q36" s="59">
        <v>6339329</v>
      </c>
      <c r="R36" s="99">
        <f t="shared" si="6"/>
        <v>61.12</v>
      </c>
      <c r="S36" s="59">
        <v>8214797</v>
      </c>
      <c r="T36" s="99">
        <f t="shared" si="5"/>
        <v>79.21</v>
      </c>
      <c r="V36" s="15">
        <f t="shared" si="2"/>
        <v>0</v>
      </c>
    </row>
    <row r="37" spans="1:22" s="14" customFormat="1" ht="22.5" customHeight="1">
      <c r="A37" s="57"/>
      <c r="B37" s="57"/>
      <c r="C37" s="57"/>
      <c r="D37" s="57" t="s">
        <v>36</v>
      </c>
      <c r="E37" s="75" t="s">
        <v>31</v>
      </c>
      <c r="F37" s="59">
        <f>+G37+H37+K37</f>
        <v>4900464</v>
      </c>
      <c r="G37" s="59">
        <v>2607876</v>
      </c>
      <c r="H37" s="59">
        <v>1792588</v>
      </c>
      <c r="I37" s="60" t="s">
        <v>28</v>
      </c>
      <c r="J37" s="60" t="s">
        <v>28</v>
      </c>
      <c r="K37" s="60">
        <v>500000</v>
      </c>
      <c r="L37" s="137" t="s">
        <v>28</v>
      </c>
      <c r="M37" s="73" t="s">
        <v>144</v>
      </c>
      <c r="N37" s="61" t="s">
        <v>28</v>
      </c>
      <c r="O37" s="61" t="s">
        <v>28</v>
      </c>
      <c r="P37" s="61" t="s">
        <v>28</v>
      </c>
      <c r="Q37" s="59">
        <v>4900464</v>
      </c>
      <c r="R37" s="62">
        <f t="shared" si="6"/>
        <v>100</v>
      </c>
      <c r="S37" s="59">
        <v>4900464</v>
      </c>
      <c r="T37" s="62">
        <f t="shared" si="5"/>
        <v>100</v>
      </c>
      <c r="V37" s="15">
        <f t="shared" si="2"/>
        <v>0</v>
      </c>
    </row>
    <row r="38" spans="1:22" s="1" customFormat="1" ht="22.5" customHeight="1">
      <c r="A38" s="198" t="s">
        <v>42</v>
      </c>
      <c r="B38" s="198"/>
      <c r="C38" s="198"/>
      <c r="D38" s="198"/>
      <c r="E38" s="198"/>
      <c r="F38" s="10">
        <f>+F39+F60+F62</f>
        <v>1097342289</v>
      </c>
      <c r="G38" s="10">
        <f>+G39+G60+G62</f>
        <v>107101762</v>
      </c>
      <c r="H38" s="10"/>
      <c r="I38" s="10">
        <f>+I39+I60+I62</f>
        <v>1740000</v>
      </c>
      <c r="J38" s="10">
        <f>+J39+J60+J62</f>
        <v>1358487</v>
      </c>
      <c r="K38" s="10">
        <f>+K39+K60+K62</f>
        <v>987142040</v>
      </c>
      <c r="L38" s="138" t="s">
        <v>28</v>
      </c>
      <c r="M38" s="100" t="s">
        <v>28</v>
      </c>
      <c r="N38" s="101" t="s">
        <v>28</v>
      </c>
      <c r="O38" s="101" t="s">
        <v>28</v>
      </c>
      <c r="P38" s="101" t="s">
        <v>28</v>
      </c>
      <c r="Q38" s="10">
        <f>Q39+Q60+Q62</f>
        <v>108108233</v>
      </c>
      <c r="R38" s="13">
        <f t="shared" si="6"/>
        <v>9.85</v>
      </c>
      <c r="S38" s="10">
        <f>S39+S60+S62</f>
        <v>721239002</v>
      </c>
      <c r="T38" s="13">
        <f t="shared" si="5"/>
        <v>65.73</v>
      </c>
      <c r="V38" s="15">
        <f t="shared" si="2"/>
        <v>0</v>
      </c>
    </row>
    <row r="39" spans="1:22" s="1" customFormat="1" ht="22.5" customHeight="1">
      <c r="A39" s="58"/>
      <c r="B39" s="58"/>
      <c r="C39" s="102" t="s">
        <v>129</v>
      </c>
      <c r="D39" s="58"/>
      <c r="E39" s="158"/>
      <c r="F39" s="59">
        <f>SUM(F40:F59)</f>
        <v>1037024959</v>
      </c>
      <c r="G39" s="59">
        <f>SUM(G40:G59)</f>
        <v>100928070</v>
      </c>
      <c r="H39" s="59"/>
      <c r="I39" s="59">
        <f>SUM(I40:I59)</f>
        <v>1740000</v>
      </c>
      <c r="J39" s="59">
        <f>SUM(J40:J59)</f>
        <v>1358487</v>
      </c>
      <c r="K39" s="59">
        <f>SUM(K40:K59)</f>
        <v>932998402</v>
      </c>
      <c r="L39" s="137" t="s">
        <v>28</v>
      </c>
      <c r="M39" s="83" t="s">
        <v>28</v>
      </c>
      <c r="N39" s="84" t="s">
        <v>28</v>
      </c>
      <c r="O39" s="84" t="s">
        <v>28</v>
      </c>
      <c r="P39" s="84" t="s">
        <v>28</v>
      </c>
      <c r="Q39" s="59">
        <f>SUM(Q40:Q59)</f>
        <v>66550712</v>
      </c>
      <c r="R39" s="61">
        <f t="shared" si="6"/>
        <v>6.42</v>
      </c>
      <c r="S39" s="59">
        <f>SUM(S40:S59)</f>
        <v>672165641</v>
      </c>
      <c r="T39" s="61">
        <f t="shared" si="5"/>
        <v>64.82</v>
      </c>
      <c r="V39" s="15">
        <f t="shared" si="2"/>
        <v>0</v>
      </c>
    </row>
    <row r="40" spans="1:34" s="1" customFormat="1" ht="33.75" customHeight="1">
      <c r="A40" s="103"/>
      <c r="B40" s="103"/>
      <c r="C40" s="103"/>
      <c r="D40" s="57" t="s">
        <v>35</v>
      </c>
      <c r="E40" s="72" t="s">
        <v>360</v>
      </c>
      <c r="F40" s="59">
        <f>+G40+I40+J40+K40</f>
        <v>283879136</v>
      </c>
      <c r="G40" s="59">
        <v>23222258</v>
      </c>
      <c r="H40" s="60"/>
      <c r="I40" s="59">
        <v>1740000</v>
      </c>
      <c r="J40" s="59">
        <v>445965</v>
      </c>
      <c r="K40" s="59">
        <v>258470913</v>
      </c>
      <c r="L40" s="82" t="s">
        <v>193</v>
      </c>
      <c r="M40" s="73" t="s">
        <v>91</v>
      </c>
      <c r="N40" s="149" t="s">
        <v>281</v>
      </c>
      <c r="O40" s="149" t="s">
        <v>285</v>
      </c>
      <c r="P40" s="149" t="s">
        <v>292</v>
      </c>
      <c r="Q40" s="59"/>
      <c r="R40" s="61"/>
      <c r="S40" s="59">
        <v>283816559</v>
      </c>
      <c r="T40" s="61">
        <f t="shared" si="5"/>
        <v>99.98</v>
      </c>
      <c r="V40" s="15">
        <f t="shared" si="2"/>
        <v>0</v>
      </c>
      <c r="W40" s="3"/>
      <c r="X40" s="3"/>
      <c r="Y40" s="3"/>
      <c r="Z40" s="3"/>
      <c r="AA40" s="3"/>
      <c r="AB40" s="3"/>
      <c r="AC40" s="3"/>
      <c r="AD40" s="3"/>
      <c r="AE40" s="3"/>
      <c r="AF40" s="3"/>
      <c r="AG40" s="3"/>
      <c r="AH40" s="3"/>
    </row>
    <row r="41" spans="1:34" s="1" customFormat="1" ht="33.75" customHeight="1">
      <c r="A41" s="103"/>
      <c r="B41" s="103"/>
      <c r="C41" s="103"/>
      <c r="D41" s="57" t="s">
        <v>36</v>
      </c>
      <c r="E41" s="72" t="s">
        <v>361</v>
      </c>
      <c r="F41" s="59">
        <f aca="true" t="shared" si="7" ref="F41:F46">+G41+I41+J41+K41</f>
        <v>50520065</v>
      </c>
      <c r="G41" s="59">
        <v>5051007</v>
      </c>
      <c r="H41" s="60"/>
      <c r="I41" s="60"/>
      <c r="J41" s="59">
        <v>1000</v>
      </c>
      <c r="K41" s="59">
        <v>45468058</v>
      </c>
      <c r="L41" s="82" t="s">
        <v>194</v>
      </c>
      <c r="M41" s="73" t="s">
        <v>92</v>
      </c>
      <c r="N41" s="149" t="s">
        <v>277</v>
      </c>
      <c r="O41" s="149" t="s">
        <v>286</v>
      </c>
      <c r="P41" s="149" t="s">
        <v>293</v>
      </c>
      <c r="Q41" s="59" t="s">
        <v>28</v>
      </c>
      <c r="R41" s="61"/>
      <c r="S41" s="59">
        <v>783526</v>
      </c>
      <c r="T41" s="61">
        <f t="shared" si="5"/>
        <v>1.55</v>
      </c>
      <c r="V41" s="15">
        <f t="shared" si="2"/>
        <v>0</v>
      </c>
      <c r="W41" s="3"/>
      <c r="X41" s="3"/>
      <c r="Y41" s="3"/>
      <c r="Z41" s="3"/>
      <c r="AA41" s="3"/>
      <c r="AB41" s="3"/>
      <c r="AC41" s="3"/>
      <c r="AD41" s="3"/>
      <c r="AE41" s="3"/>
      <c r="AF41" s="3"/>
      <c r="AG41" s="3"/>
      <c r="AH41" s="3"/>
    </row>
    <row r="42" spans="1:34" s="1" customFormat="1" ht="33.75" customHeight="1">
      <c r="A42" s="103"/>
      <c r="B42" s="103"/>
      <c r="C42" s="103"/>
      <c r="D42" s="57" t="s">
        <v>37</v>
      </c>
      <c r="E42" s="72" t="s">
        <v>44</v>
      </c>
      <c r="F42" s="59">
        <f t="shared" si="7"/>
        <v>152494428</v>
      </c>
      <c r="G42" s="59">
        <v>14892394</v>
      </c>
      <c r="H42" s="60"/>
      <c r="I42" s="60"/>
      <c r="J42" s="59">
        <v>363476</v>
      </c>
      <c r="K42" s="59">
        <v>137238558</v>
      </c>
      <c r="L42" s="82" t="s">
        <v>195</v>
      </c>
      <c r="M42" s="73" t="s">
        <v>96</v>
      </c>
      <c r="N42" s="149" t="s">
        <v>282</v>
      </c>
      <c r="O42" s="149" t="s">
        <v>287</v>
      </c>
      <c r="P42" s="149" t="s">
        <v>294</v>
      </c>
      <c r="Q42" s="59">
        <v>18533087</v>
      </c>
      <c r="R42" s="61">
        <f>ROUND(Q42/F42*100,2)</f>
        <v>12.15</v>
      </c>
      <c r="S42" s="59">
        <v>97713056</v>
      </c>
      <c r="T42" s="61">
        <f t="shared" si="5"/>
        <v>64.08</v>
      </c>
      <c r="V42" s="15">
        <f t="shared" si="2"/>
        <v>0</v>
      </c>
      <c r="W42" s="3"/>
      <c r="X42" s="3"/>
      <c r="Y42" s="3"/>
      <c r="Z42" s="3"/>
      <c r="AA42" s="3"/>
      <c r="AB42" s="3"/>
      <c r="AC42" s="3"/>
      <c r="AD42" s="3"/>
      <c r="AE42" s="3"/>
      <c r="AF42" s="3"/>
      <c r="AG42" s="3"/>
      <c r="AH42" s="3"/>
    </row>
    <row r="43" spans="1:34" s="1" customFormat="1" ht="33.75" customHeight="1">
      <c r="A43" s="103"/>
      <c r="B43" s="103"/>
      <c r="C43" s="103"/>
      <c r="D43" s="91" t="s">
        <v>148</v>
      </c>
      <c r="E43" s="72" t="s">
        <v>50</v>
      </c>
      <c r="F43" s="59">
        <f>+G43+I43+J43+K43</f>
        <v>58046409</v>
      </c>
      <c r="G43" s="59">
        <v>5799641</v>
      </c>
      <c r="H43" s="60"/>
      <c r="I43" s="60"/>
      <c r="J43" s="59">
        <v>5000</v>
      </c>
      <c r="K43" s="59">
        <v>52241768</v>
      </c>
      <c r="L43" s="82" t="s">
        <v>196</v>
      </c>
      <c r="M43" s="105" t="s">
        <v>51</v>
      </c>
      <c r="N43" s="148" t="s">
        <v>283</v>
      </c>
      <c r="O43" s="144" t="s">
        <v>126</v>
      </c>
      <c r="P43" s="148" t="s">
        <v>295</v>
      </c>
      <c r="Q43" s="59"/>
      <c r="R43" s="61"/>
      <c r="S43" s="59">
        <v>1055251</v>
      </c>
      <c r="T43" s="61">
        <f t="shared" si="5"/>
        <v>1.82</v>
      </c>
      <c r="V43" s="15">
        <f t="shared" si="2"/>
        <v>0</v>
      </c>
      <c r="W43" s="3"/>
      <c r="X43" s="3"/>
      <c r="Y43" s="3"/>
      <c r="Z43" s="3"/>
      <c r="AA43" s="3"/>
      <c r="AB43" s="3"/>
      <c r="AC43" s="3"/>
      <c r="AD43" s="3"/>
      <c r="AE43" s="3"/>
      <c r="AF43" s="3"/>
      <c r="AG43" s="3"/>
      <c r="AH43" s="3"/>
    </row>
    <row r="44" spans="1:34" s="1" customFormat="1" ht="33.75" customHeight="1">
      <c r="A44" s="103"/>
      <c r="B44" s="103"/>
      <c r="C44" s="103"/>
      <c r="D44" s="91" t="s">
        <v>170</v>
      </c>
      <c r="E44" s="72" t="s">
        <v>43</v>
      </c>
      <c r="F44" s="59">
        <f t="shared" si="7"/>
        <v>104066275</v>
      </c>
      <c r="G44" s="59">
        <v>10132441</v>
      </c>
      <c r="H44" s="60"/>
      <c r="I44" s="60"/>
      <c r="J44" s="59">
        <v>273941</v>
      </c>
      <c r="K44" s="59">
        <v>93659893</v>
      </c>
      <c r="L44" s="82" t="s">
        <v>196</v>
      </c>
      <c r="M44" s="73" t="s">
        <v>97</v>
      </c>
      <c r="N44" s="149" t="s">
        <v>284</v>
      </c>
      <c r="O44" s="149" t="s">
        <v>288</v>
      </c>
      <c r="P44" s="149" t="s">
        <v>296</v>
      </c>
      <c r="Q44" s="59">
        <v>11023988</v>
      </c>
      <c r="R44" s="61">
        <f>ROUND(Q44/F44*100,2)</f>
        <v>10.59</v>
      </c>
      <c r="S44" s="59">
        <v>68998302</v>
      </c>
      <c r="T44" s="61">
        <f t="shared" si="5"/>
        <v>66.3</v>
      </c>
      <c r="V44" s="15">
        <f t="shared" si="2"/>
        <v>0</v>
      </c>
      <c r="W44" s="3"/>
      <c r="X44" s="3"/>
      <c r="Y44" s="3"/>
      <c r="Z44" s="3"/>
      <c r="AA44" s="3"/>
      <c r="AB44" s="3"/>
      <c r="AC44" s="3"/>
      <c r="AD44" s="3"/>
      <c r="AE44" s="3"/>
      <c r="AF44" s="3"/>
      <c r="AG44" s="3"/>
      <c r="AH44" s="3"/>
    </row>
    <row r="45" spans="1:34" s="1" customFormat="1" ht="33.75" customHeight="1">
      <c r="A45" s="103"/>
      <c r="B45" s="103"/>
      <c r="C45" s="103"/>
      <c r="D45" s="91" t="s">
        <v>171</v>
      </c>
      <c r="E45" s="72" t="s">
        <v>48</v>
      </c>
      <c r="F45" s="59">
        <f>+G45+I45+J45+K45</f>
        <v>17334090</v>
      </c>
      <c r="G45" s="59">
        <v>525620</v>
      </c>
      <c r="H45" s="60"/>
      <c r="I45" s="60"/>
      <c r="J45" s="59">
        <v>54788</v>
      </c>
      <c r="K45" s="59">
        <v>16753682</v>
      </c>
      <c r="L45" s="82" t="s">
        <v>197</v>
      </c>
      <c r="M45" s="105" t="s">
        <v>49</v>
      </c>
      <c r="N45" s="144" t="s">
        <v>127</v>
      </c>
      <c r="O45" s="148" t="s">
        <v>289</v>
      </c>
      <c r="P45" s="148" t="s">
        <v>297</v>
      </c>
      <c r="Q45" s="59">
        <v>2618340</v>
      </c>
      <c r="R45" s="61">
        <f>ROUND(Q45/F45*100,2)</f>
        <v>15.11</v>
      </c>
      <c r="S45" s="59">
        <v>15437246</v>
      </c>
      <c r="T45" s="61">
        <f t="shared" si="5"/>
        <v>89.06</v>
      </c>
      <c r="V45" s="15">
        <f t="shared" si="2"/>
        <v>0</v>
      </c>
      <c r="W45" s="3"/>
      <c r="X45" s="3"/>
      <c r="Y45" s="3"/>
      <c r="Z45" s="3"/>
      <c r="AA45" s="3"/>
      <c r="AB45" s="3"/>
      <c r="AC45" s="3"/>
      <c r="AD45" s="3"/>
      <c r="AE45" s="3"/>
      <c r="AF45" s="3"/>
      <c r="AG45" s="3"/>
      <c r="AH45" s="3"/>
    </row>
    <row r="46" spans="1:49" s="1" customFormat="1" ht="61.5" customHeight="1">
      <c r="A46" s="103"/>
      <c r="B46" s="103"/>
      <c r="C46" s="103"/>
      <c r="D46" s="91" t="s">
        <v>172</v>
      </c>
      <c r="E46" s="72" t="s">
        <v>45</v>
      </c>
      <c r="F46" s="59">
        <f t="shared" si="7"/>
        <v>236871164</v>
      </c>
      <c r="G46" s="59">
        <v>23687116</v>
      </c>
      <c r="H46" s="60" t="s">
        <v>28</v>
      </c>
      <c r="I46" s="60"/>
      <c r="J46" s="59"/>
      <c r="K46" s="59">
        <v>213184048</v>
      </c>
      <c r="L46" s="82" t="s">
        <v>198</v>
      </c>
      <c r="M46" s="105" t="s">
        <v>121</v>
      </c>
      <c r="N46" s="144" t="s">
        <v>122</v>
      </c>
      <c r="O46" s="148" t="s">
        <v>284</v>
      </c>
      <c r="P46" s="149" t="s">
        <v>298</v>
      </c>
      <c r="Q46" s="59">
        <v>13243889</v>
      </c>
      <c r="R46" s="61">
        <f>ROUND(Q46/F46*100,2)</f>
        <v>5.59</v>
      </c>
      <c r="S46" s="59">
        <v>164855692</v>
      </c>
      <c r="T46" s="61">
        <f t="shared" si="5"/>
        <v>69.6</v>
      </c>
      <c r="V46" s="15">
        <f t="shared" si="2"/>
        <v>0</v>
      </c>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s="1" customFormat="1" ht="36.75" customHeight="1">
      <c r="A47" s="103"/>
      <c r="B47" s="103"/>
      <c r="C47" s="103"/>
      <c r="D47" s="91" t="s">
        <v>173</v>
      </c>
      <c r="E47" s="72" t="s">
        <v>362</v>
      </c>
      <c r="F47" s="59">
        <f>+G47+I47+J47+K47</f>
        <v>7925666</v>
      </c>
      <c r="G47" s="59">
        <v>790258</v>
      </c>
      <c r="H47" s="60"/>
      <c r="I47" s="60"/>
      <c r="J47" s="59">
        <v>2000</v>
      </c>
      <c r="K47" s="59">
        <v>7133408</v>
      </c>
      <c r="L47" s="82" t="s">
        <v>199</v>
      </c>
      <c r="M47" s="105" t="s">
        <v>93</v>
      </c>
      <c r="N47" s="144" t="s">
        <v>128</v>
      </c>
      <c r="O47" s="148" t="s">
        <v>290</v>
      </c>
      <c r="P47" s="148" t="s">
        <v>299</v>
      </c>
      <c r="Q47" s="59"/>
      <c r="R47" s="61"/>
      <c r="S47" s="59">
        <v>158177</v>
      </c>
      <c r="T47" s="61">
        <f t="shared" si="5"/>
        <v>2</v>
      </c>
      <c r="V47" s="15">
        <f t="shared" si="2"/>
        <v>0</v>
      </c>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s="65" customFormat="1" ht="33" customHeight="1">
      <c r="A48" s="104"/>
      <c r="B48" s="104"/>
      <c r="C48" s="104"/>
      <c r="D48" s="93" t="s">
        <v>174</v>
      </c>
      <c r="E48" s="116" t="s">
        <v>46</v>
      </c>
      <c r="F48" s="95">
        <f>+G48+I48+J48+K48</f>
        <v>91556688</v>
      </c>
      <c r="G48" s="95">
        <v>8954226</v>
      </c>
      <c r="H48" s="96"/>
      <c r="I48" s="96"/>
      <c r="J48" s="95">
        <v>194000</v>
      </c>
      <c r="K48" s="95">
        <v>82408462</v>
      </c>
      <c r="L48" s="94" t="s">
        <v>200</v>
      </c>
      <c r="M48" s="129" t="s">
        <v>347</v>
      </c>
      <c r="N48" s="145" t="s">
        <v>123</v>
      </c>
      <c r="O48" s="152" t="s">
        <v>291</v>
      </c>
      <c r="P48" s="152" t="s">
        <v>300</v>
      </c>
      <c r="Q48" s="95">
        <v>17569699</v>
      </c>
      <c r="R48" s="98">
        <f>ROUND(Q48/F48*100,2)</f>
        <v>19.19</v>
      </c>
      <c r="S48" s="95">
        <v>35283364</v>
      </c>
      <c r="T48" s="98">
        <f t="shared" si="5"/>
        <v>38.54</v>
      </c>
      <c r="V48" s="136">
        <f t="shared" si="2"/>
        <v>0</v>
      </c>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row>
    <row r="49" spans="5:22" s="16" customFormat="1" ht="30" customHeight="1">
      <c r="E49" s="182" t="s">
        <v>0</v>
      </c>
      <c r="F49" s="182"/>
      <c r="G49" s="182"/>
      <c r="H49" s="182"/>
      <c r="I49" s="182"/>
      <c r="J49" s="182"/>
      <c r="K49" s="182"/>
      <c r="L49" s="183" t="s">
        <v>114</v>
      </c>
      <c r="M49" s="183"/>
      <c r="N49" s="183"/>
      <c r="O49" s="183"/>
      <c r="P49" s="183"/>
      <c r="Q49" s="183"/>
      <c r="R49" s="184"/>
      <c r="S49" s="184"/>
      <c r="T49" s="184"/>
      <c r="V49" s="15">
        <f t="shared" si="2"/>
        <v>0</v>
      </c>
    </row>
    <row r="50" spans="5:22" s="17" customFormat="1" ht="21" customHeight="1">
      <c r="E50" s="156"/>
      <c r="F50" s="18"/>
      <c r="G50" s="18"/>
      <c r="H50" s="18"/>
      <c r="I50" s="18"/>
      <c r="J50" s="18"/>
      <c r="K50" s="18"/>
      <c r="L50" s="18"/>
      <c r="M50" s="18"/>
      <c r="N50" s="19"/>
      <c r="O50" s="19"/>
      <c r="P50" s="19"/>
      <c r="Q50" s="20"/>
      <c r="R50" s="21"/>
      <c r="S50" s="22"/>
      <c r="T50" s="23" t="s">
        <v>1</v>
      </c>
      <c r="V50" s="15">
        <f t="shared" si="2"/>
        <v>0</v>
      </c>
    </row>
    <row r="51" spans="1:22" s="17" customFormat="1" ht="18" customHeight="1">
      <c r="A51" s="185" t="s">
        <v>115</v>
      </c>
      <c r="B51" s="186"/>
      <c r="C51" s="186"/>
      <c r="D51" s="186"/>
      <c r="E51" s="187"/>
      <c r="F51" s="174" t="s">
        <v>2</v>
      </c>
      <c r="G51" s="176"/>
      <c r="H51" s="176"/>
      <c r="I51" s="176"/>
      <c r="J51" s="176"/>
      <c r="K51" s="176"/>
      <c r="L51" s="176" t="s">
        <v>3</v>
      </c>
      <c r="M51" s="176"/>
      <c r="N51" s="176"/>
      <c r="O51" s="176"/>
      <c r="P51" s="175"/>
      <c r="Q51" s="174" t="s">
        <v>4</v>
      </c>
      <c r="R51" s="176"/>
      <c r="S51" s="176"/>
      <c r="T51" s="176"/>
      <c r="V51" s="15"/>
    </row>
    <row r="52" spans="1:22" s="17" customFormat="1" ht="18" customHeight="1">
      <c r="A52" s="188"/>
      <c r="B52" s="188"/>
      <c r="C52" s="188"/>
      <c r="D52" s="188"/>
      <c r="E52" s="189"/>
      <c r="F52" s="180" t="s">
        <v>5</v>
      </c>
      <c r="G52" s="174" t="s">
        <v>6</v>
      </c>
      <c r="H52" s="176"/>
      <c r="I52" s="176"/>
      <c r="J52" s="176"/>
      <c r="K52" s="175"/>
      <c r="L52" s="180" t="s">
        <v>7</v>
      </c>
      <c r="M52" s="195" t="s">
        <v>8</v>
      </c>
      <c r="N52" s="27" t="s">
        <v>9</v>
      </c>
      <c r="O52" s="27" t="s">
        <v>10</v>
      </c>
      <c r="P52" s="27" t="s">
        <v>11</v>
      </c>
      <c r="Q52" s="174" t="s">
        <v>12</v>
      </c>
      <c r="R52" s="175"/>
      <c r="S52" s="174" t="s">
        <v>13</v>
      </c>
      <c r="T52" s="176"/>
      <c r="V52" s="15"/>
    </row>
    <row r="53" spans="1:22" s="17" customFormat="1" ht="18" customHeight="1">
      <c r="A53" s="188"/>
      <c r="B53" s="188"/>
      <c r="C53" s="188"/>
      <c r="D53" s="188"/>
      <c r="E53" s="189"/>
      <c r="F53" s="192"/>
      <c r="G53" s="177" t="s">
        <v>14</v>
      </c>
      <c r="H53" s="178"/>
      <c r="I53" s="178"/>
      <c r="J53" s="179"/>
      <c r="K53" s="180" t="s">
        <v>15</v>
      </c>
      <c r="L53" s="193"/>
      <c r="M53" s="196"/>
      <c r="N53" s="28" t="s">
        <v>16</v>
      </c>
      <c r="O53" s="28" t="s">
        <v>17</v>
      </c>
      <c r="P53" s="28" t="s">
        <v>18</v>
      </c>
      <c r="Q53" s="180" t="s">
        <v>19</v>
      </c>
      <c r="R53" s="27" t="s">
        <v>20</v>
      </c>
      <c r="S53" s="180" t="s">
        <v>19</v>
      </c>
      <c r="T53" s="29" t="s">
        <v>20</v>
      </c>
      <c r="V53" s="15">
        <f t="shared" si="2"/>
        <v>0</v>
      </c>
    </row>
    <row r="54" spans="1:22" s="17" customFormat="1" ht="33" customHeight="1">
      <c r="A54" s="190"/>
      <c r="B54" s="190"/>
      <c r="C54" s="190"/>
      <c r="D54" s="190"/>
      <c r="E54" s="191"/>
      <c r="F54" s="181"/>
      <c r="G54" s="25" t="s">
        <v>21</v>
      </c>
      <c r="H54" s="30" t="s">
        <v>22</v>
      </c>
      <c r="I54" s="31" t="s">
        <v>23</v>
      </c>
      <c r="J54" s="24" t="s">
        <v>24</v>
      </c>
      <c r="K54" s="181"/>
      <c r="L54" s="194"/>
      <c r="M54" s="197"/>
      <c r="N54" s="32" t="s">
        <v>25</v>
      </c>
      <c r="O54" s="32" t="s">
        <v>25</v>
      </c>
      <c r="P54" s="32" t="s">
        <v>26</v>
      </c>
      <c r="Q54" s="181"/>
      <c r="R54" s="32" t="s">
        <v>27</v>
      </c>
      <c r="S54" s="181"/>
      <c r="T54" s="33" t="s">
        <v>27</v>
      </c>
      <c r="V54" s="15">
        <f t="shared" si="2"/>
        <v>0</v>
      </c>
    </row>
    <row r="55" spans="1:22" s="36" customFormat="1" ht="4.5" customHeight="1">
      <c r="A55" s="26"/>
      <c r="B55" s="26"/>
      <c r="C55" s="26"/>
      <c r="D55" s="26"/>
      <c r="E55" s="157"/>
      <c r="F55" s="34"/>
      <c r="G55" s="34"/>
      <c r="H55" s="35"/>
      <c r="I55" s="34"/>
      <c r="J55" s="34"/>
      <c r="K55" s="34"/>
      <c r="M55" s="35"/>
      <c r="N55" s="37"/>
      <c r="O55" s="37"/>
      <c r="P55" s="37"/>
      <c r="Q55" s="34"/>
      <c r="R55" s="37"/>
      <c r="S55" s="34"/>
      <c r="T55" s="37"/>
      <c r="V55" s="15">
        <f t="shared" si="2"/>
        <v>0</v>
      </c>
    </row>
    <row r="56" spans="1:49" s="1" customFormat="1" ht="34.5" customHeight="1">
      <c r="A56" s="103"/>
      <c r="B56" s="103"/>
      <c r="C56" s="103"/>
      <c r="D56" s="91" t="s">
        <v>175</v>
      </c>
      <c r="E56" s="72" t="s">
        <v>53</v>
      </c>
      <c r="F56" s="59">
        <f>+G56+I56+J56+K56</f>
        <v>2754960</v>
      </c>
      <c r="G56" s="59">
        <v>818484</v>
      </c>
      <c r="H56" s="60"/>
      <c r="I56" s="60"/>
      <c r="J56" s="59">
        <v>8000</v>
      </c>
      <c r="K56" s="59">
        <v>1928476</v>
      </c>
      <c r="L56" s="82" t="s">
        <v>201</v>
      </c>
      <c r="M56" s="105" t="s">
        <v>243</v>
      </c>
      <c r="N56" s="148" t="s">
        <v>301</v>
      </c>
      <c r="O56" s="148" t="s">
        <v>302</v>
      </c>
      <c r="P56" s="148" t="s">
        <v>304</v>
      </c>
      <c r="Q56" s="59">
        <v>1519290</v>
      </c>
      <c r="R56" s="61">
        <f>ROUND(Q56/F56*100,2)</f>
        <v>55.15</v>
      </c>
      <c r="S56" s="59">
        <v>1880523</v>
      </c>
      <c r="T56" s="61">
        <f aca="true" t="shared" si="8" ref="T56:T64">ROUND(S56/F56*100,2)</f>
        <v>68.26</v>
      </c>
      <c r="V56" s="15">
        <f t="shared" si="2"/>
        <v>0</v>
      </c>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s="1" customFormat="1" ht="48" customHeight="1">
      <c r="A57" s="103"/>
      <c r="B57" s="103"/>
      <c r="C57" s="106"/>
      <c r="D57" s="91" t="s">
        <v>176</v>
      </c>
      <c r="E57" s="75" t="s">
        <v>98</v>
      </c>
      <c r="F57" s="59">
        <f>+G57+I57+J57+K57</f>
        <v>9268894</v>
      </c>
      <c r="G57" s="59">
        <v>919890</v>
      </c>
      <c r="H57" s="60"/>
      <c r="I57" s="60"/>
      <c r="J57" s="60">
        <v>7000</v>
      </c>
      <c r="K57" s="59">
        <v>8342004</v>
      </c>
      <c r="L57" s="82" t="s">
        <v>202</v>
      </c>
      <c r="M57" s="105" t="s">
        <v>244</v>
      </c>
      <c r="N57" s="144" t="s">
        <v>125</v>
      </c>
      <c r="O57" s="144" t="s">
        <v>28</v>
      </c>
      <c r="P57" s="144" t="s">
        <v>28</v>
      </c>
      <c r="Q57" s="59">
        <v>1615475</v>
      </c>
      <c r="R57" s="61">
        <f>ROUND(Q57/F57*100,2)</f>
        <v>17.43</v>
      </c>
      <c r="S57" s="59">
        <v>1732403</v>
      </c>
      <c r="T57" s="61">
        <f t="shared" si="8"/>
        <v>18.69</v>
      </c>
      <c r="V57" s="15">
        <f t="shared" si="2"/>
        <v>0</v>
      </c>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s="1" customFormat="1" ht="48" customHeight="1">
      <c r="A58" s="103"/>
      <c r="B58" s="103"/>
      <c r="C58" s="103"/>
      <c r="D58" s="91" t="s">
        <v>177</v>
      </c>
      <c r="E58" s="72" t="s">
        <v>99</v>
      </c>
      <c r="F58" s="59">
        <f>+G58+I58+J58+K58</f>
        <v>2771000</v>
      </c>
      <c r="G58" s="59">
        <v>275783</v>
      </c>
      <c r="H58" s="60"/>
      <c r="I58" s="60"/>
      <c r="J58" s="59">
        <v>1317</v>
      </c>
      <c r="K58" s="59">
        <v>2493900</v>
      </c>
      <c r="L58" s="82" t="s">
        <v>203</v>
      </c>
      <c r="M58" s="105" t="s">
        <v>94</v>
      </c>
      <c r="N58" s="144" t="s">
        <v>124</v>
      </c>
      <c r="O58" s="148" t="s">
        <v>303</v>
      </c>
      <c r="P58" s="148" t="s">
        <v>305</v>
      </c>
      <c r="Q58" s="59">
        <v>242000</v>
      </c>
      <c r="R58" s="61">
        <f>ROUND(Q58/F58*100,2)</f>
        <v>8.73</v>
      </c>
      <c r="S58" s="59">
        <v>244198</v>
      </c>
      <c r="T58" s="61">
        <f t="shared" si="8"/>
        <v>8.81</v>
      </c>
      <c r="V58" s="15">
        <f t="shared" si="2"/>
        <v>0</v>
      </c>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s="1" customFormat="1" ht="34.5" customHeight="1">
      <c r="A59" s="57"/>
      <c r="B59" s="57"/>
      <c r="C59" s="57"/>
      <c r="D59" s="91" t="s">
        <v>352</v>
      </c>
      <c r="E59" s="72" t="s">
        <v>363</v>
      </c>
      <c r="F59" s="59">
        <f>+G59+J59+K59</f>
        <v>19536184</v>
      </c>
      <c r="G59" s="59">
        <v>5858952</v>
      </c>
      <c r="H59" s="60"/>
      <c r="I59" s="60"/>
      <c r="J59" s="59">
        <v>2000</v>
      </c>
      <c r="K59" s="59">
        <v>13675232</v>
      </c>
      <c r="L59" s="82" t="s">
        <v>204</v>
      </c>
      <c r="M59" s="105" t="s">
        <v>120</v>
      </c>
      <c r="N59" s="148" t="s">
        <v>341</v>
      </c>
      <c r="O59" s="148" t="s">
        <v>342</v>
      </c>
      <c r="P59" s="148"/>
      <c r="Q59" s="59">
        <v>184944</v>
      </c>
      <c r="R59" s="61">
        <f>ROUND(Q59/F59*100,2)</f>
        <v>0.95</v>
      </c>
      <c r="S59" s="59">
        <v>207344</v>
      </c>
      <c r="T59" s="61">
        <f t="shared" si="8"/>
        <v>1.06</v>
      </c>
      <c r="V59" s="15">
        <f t="shared" si="2"/>
        <v>0</v>
      </c>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s="1" customFormat="1" ht="22.5" customHeight="1">
      <c r="A60" s="57"/>
      <c r="B60" s="57"/>
      <c r="C60" s="57" t="s">
        <v>52</v>
      </c>
      <c r="D60" s="57"/>
      <c r="E60" s="158"/>
      <c r="F60" s="59">
        <f>+F61</f>
        <v>4898832</v>
      </c>
      <c r="G60" s="59">
        <f>+G61</f>
        <v>1469650</v>
      </c>
      <c r="H60" s="59"/>
      <c r="I60" s="59"/>
      <c r="J60" s="59"/>
      <c r="K60" s="59">
        <f>+K61</f>
        <v>3429182</v>
      </c>
      <c r="L60" s="137" t="s">
        <v>28</v>
      </c>
      <c r="M60" s="83" t="s">
        <v>28</v>
      </c>
      <c r="N60" s="84" t="s">
        <v>28</v>
      </c>
      <c r="O60" s="84" t="s">
        <v>28</v>
      </c>
      <c r="P60" s="84" t="s">
        <v>28</v>
      </c>
      <c r="Q60" s="59">
        <f>+Q61</f>
        <v>1221771</v>
      </c>
      <c r="R60" s="61">
        <f aca="true" t="shared" si="9" ref="R60:R66">ROUND(Q60/F60*100,2)</f>
        <v>24.94</v>
      </c>
      <c r="S60" s="59">
        <f>+S61</f>
        <v>1221771</v>
      </c>
      <c r="T60" s="61">
        <f t="shared" si="8"/>
        <v>24.94</v>
      </c>
      <c r="V60" s="15">
        <f t="shared" si="2"/>
        <v>0</v>
      </c>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5:22" ht="49.5" customHeight="1">
      <c r="E61" s="72" t="s">
        <v>364</v>
      </c>
      <c r="F61" s="59">
        <v>4898832</v>
      </c>
      <c r="G61" s="59">
        <v>1469650</v>
      </c>
      <c r="H61" s="60"/>
      <c r="I61" s="60"/>
      <c r="J61" s="59"/>
      <c r="K61" s="59">
        <v>3429182</v>
      </c>
      <c r="L61" s="82" t="s">
        <v>205</v>
      </c>
      <c r="M61" s="105" t="s">
        <v>178</v>
      </c>
      <c r="N61" s="162">
        <v>3.01</v>
      </c>
      <c r="O61" s="162">
        <v>4.25</v>
      </c>
      <c r="P61" s="148" t="s">
        <v>306</v>
      </c>
      <c r="Q61" s="59">
        <v>1221771</v>
      </c>
      <c r="R61" s="61">
        <f t="shared" si="9"/>
        <v>24.94</v>
      </c>
      <c r="S61" s="59">
        <v>1221771</v>
      </c>
      <c r="T61" s="61">
        <f t="shared" si="8"/>
        <v>24.94</v>
      </c>
      <c r="V61" s="15">
        <f t="shared" si="2"/>
        <v>0</v>
      </c>
    </row>
    <row r="62" spans="1:49" s="1" customFormat="1" ht="24.75" customHeight="1">
      <c r="A62" s="57"/>
      <c r="B62" s="57"/>
      <c r="C62" s="57" t="s">
        <v>54</v>
      </c>
      <c r="D62" s="57"/>
      <c r="E62" s="158"/>
      <c r="F62" s="59">
        <f>F63+F64</f>
        <v>55418498</v>
      </c>
      <c r="G62" s="59">
        <f>G63+G64</f>
        <v>4704042</v>
      </c>
      <c r="H62" s="60"/>
      <c r="I62" s="60"/>
      <c r="J62" s="60"/>
      <c r="K62" s="59">
        <f>K63+K64</f>
        <v>50714456</v>
      </c>
      <c r="L62" s="137" t="s">
        <v>28</v>
      </c>
      <c r="M62" s="83" t="s">
        <v>28</v>
      </c>
      <c r="N62" s="84" t="s">
        <v>28</v>
      </c>
      <c r="O62" s="84" t="s">
        <v>28</v>
      </c>
      <c r="P62" s="84" t="s">
        <v>28</v>
      </c>
      <c r="Q62" s="59">
        <f>Q63+Q64</f>
        <v>40335750</v>
      </c>
      <c r="R62" s="61">
        <f t="shared" si="9"/>
        <v>72.78</v>
      </c>
      <c r="S62" s="59">
        <f>S63+S64</f>
        <v>47851590</v>
      </c>
      <c r="T62" s="61">
        <f t="shared" si="8"/>
        <v>86.35</v>
      </c>
      <c r="V62" s="15">
        <f t="shared" si="2"/>
        <v>0</v>
      </c>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s="1" customFormat="1" ht="24.75" customHeight="1">
      <c r="A63" s="57"/>
      <c r="B63" s="57"/>
      <c r="C63" s="57"/>
      <c r="D63" s="57" t="s">
        <v>35</v>
      </c>
      <c r="E63" s="75" t="s">
        <v>41</v>
      </c>
      <c r="F63" s="59">
        <f>+G63+K63</f>
        <v>20657793</v>
      </c>
      <c r="G63" s="59">
        <v>790000</v>
      </c>
      <c r="H63" s="60"/>
      <c r="I63" s="60"/>
      <c r="J63" s="60"/>
      <c r="K63" s="59">
        <v>19867793</v>
      </c>
      <c r="L63" s="137" t="s">
        <v>28</v>
      </c>
      <c r="M63" s="83" t="s">
        <v>28</v>
      </c>
      <c r="N63" s="84" t="s">
        <v>28</v>
      </c>
      <c r="O63" s="84" t="s">
        <v>28</v>
      </c>
      <c r="P63" s="84" t="s">
        <v>28</v>
      </c>
      <c r="Q63" s="59">
        <v>5575045</v>
      </c>
      <c r="R63" s="61">
        <f t="shared" si="9"/>
        <v>26.99</v>
      </c>
      <c r="S63" s="59">
        <v>13090885</v>
      </c>
      <c r="T63" s="61">
        <f t="shared" si="8"/>
        <v>63.37</v>
      </c>
      <c r="V63" s="15">
        <f t="shared" si="2"/>
        <v>0</v>
      </c>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s="1" customFormat="1" ht="24.75" customHeight="1">
      <c r="A64" s="57"/>
      <c r="B64" s="57"/>
      <c r="C64" s="57"/>
      <c r="D64" s="57" t="s">
        <v>36</v>
      </c>
      <c r="E64" s="75" t="s">
        <v>31</v>
      </c>
      <c r="F64" s="59">
        <f>+G64+K64</f>
        <v>34760705</v>
      </c>
      <c r="G64" s="59">
        <v>3914042</v>
      </c>
      <c r="H64" s="60"/>
      <c r="I64" s="60"/>
      <c r="J64" s="60"/>
      <c r="K64" s="59">
        <v>30846663</v>
      </c>
      <c r="L64" s="137" t="s">
        <v>28</v>
      </c>
      <c r="M64" s="73" t="s">
        <v>144</v>
      </c>
      <c r="N64" s="84" t="s">
        <v>28</v>
      </c>
      <c r="O64" s="84" t="s">
        <v>28</v>
      </c>
      <c r="P64" s="84" t="s">
        <v>28</v>
      </c>
      <c r="Q64" s="59">
        <v>34760705</v>
      </c>
      <c r="R64" s="62">
        <f t="shared" si="9"/>
        <v>100</v>
      </c>
      <c r="S64" s="59">
        <v>34760705</v>
      </c>
      <c r="T64" s="62">
        <f t="shared" si="8"/>
        <v>100</v>
      </c>
      <c r="V64" s="15">
        <f t="shared" si="2"/>
        <v>0</v>
      </c>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35" s="1" customFormat="1" ht="27" customHeight="1">
      <c r="A65" s="198" t="s">
        <v>55</v>
      </c>
      <c r="B65" s="198"/>
      <c r="C65" s="198"/>
      <c r="D65" s="198"/>
      <c r="E65" s="198"/>
      <c r="F65" s="10">
        <f>+F66+F98+F88</f>
        <v>120151958</v>
      </c>
      <c r="G65" s="10">
        <f>+G66+G98+G88</f>
        <v>9617120</v>
      </c>
      <c r="H65" s="10"/>
      <c r="I65" s="10">
        <f>+I66+I98+I88</f>
        <v>12508932</v>
      </c>
      <c r="J65" s="10">
        <f>+J66+J98+J88</f>
        <v>179545</v>
      </c>
      <c r="K65" s="10">
        <f>+K66+K88</f>
        <v>97846361</v>
      </c>
      <c r="L65" s="137" t="s">
        <v>28</v>
      </c>
      <c r="M65" s="12" t="s">
        <v>28</v>
      </c>
      <c r="N65" s="13" t="s">
        <v>28</v>
      </c>
      <c r="O65" s="13" t="s">
        <v>28</v>
      </c>
      <c r="P65" s="13" t="s">
        <v>28</v>
      </c>
      <c r="Q65" s="10">
        <f>+Q66+Q98+Q88</f>
        <v>18096096</v>
      </c>
      <c r="R65" s="13">
        <f t="shared" si="9"/>
        <v>15.06</v>
      </c>
      <c r="S65" s="10">
        <f>+S66+S98+S88</f>
        <v>54199957</v>
      </c>
      <c r="T65" s="13">
        <f aca="true" t="shared" si="10" ref="T65:T99">ROUND(S65/F65*100,2)</f>
        <v>45.11</v>
      </c>
      <c r="U65" s="2"/>
      <c r="V65" s="15">
        <f t="shared" si="2"/>
        <v>0</v>
      </c>
      <c r="W65" s="2"/>
      <c r="X65" s="2"/>
      <c r="Y65" s="2"/>
      <c r="Z65" s="2"/>
      <c r="AA65" s="2"/>
      <c r="AB65" s="2"/>
      <c r="AC65" s="2"/>
      <c r="AD65" s="2"/>
      <c r="AE65" s="2"/>
      <c r="AF65" s="2"/>
      <c r="AG65" s="2"/>
      <c r="AH65" s="2"/>
      <c r="AI65" s="2"/>
    </row>
    <row r="66" spans="1:35" s="1" customFormat="1" ht="27" customHeight="1">
      <c r="A66" s="57"/>
      <c r="B66" s="57"/>
      <c r="C66" s="57" t="s">
        <v>34</v>
      </c>
      <c r="D66" s="57"/>
      <c r="E66" s="158"/>
      <c r="F66" s="59">
        <f>SUM(F67:F87)</f>
        <v>109807510</v>
      </c>
      <c r="G66" s="59"/>
      <c r="H66" s="59"/>
      <c r="I66" s="59">
        <f>SUM(I67:I87)</f>
        <v>12508932</v>
      </c>
      <c r="J66" s="59"/>
      <c r="K66" s="59">
        <f>SUM(K67:K87)</f>
        <v>97298578</v>
      </c>
      <c r="L66" s="137" t="s">
        <v>28</v>
      </c>
      <c r="M66" s="73" t="s">
        <v>28</v>
      </c>
      <c r="N66" s="61" t="s">
        <v>28</v>
      </c>
      <c r="O66" s="61" t="s">
        <v>28</v>
      </c>
      <c r="P66" s="61" t="s">
        <v>28</v>
      </c>
      <c r="Q66" s="59">
        <f>SUM(Q67:Q87)</f>
        <v>14512263</v>
      </c>
      <c r="R66" s="61">
        <f t="shared" si="9"/>
        <v>13.22</v>
      </c>
      <c r="S66" s="59">
        <f>SUM(S67:S87)</f>
        <v>49141781</v>
      </c>
      <c r="T66" s="61">
        <f t="shared" si="10"/>
        <v>44.75</v>
      </c>
      <c r="U66" s="2"/>
      <c r="V66" s="15">
        <f t="shared" si="2"/>
        <v>0</v>
      </c>
      <c r="W66" s="2"/>
      <c r="X66" s="2"/>
      <c r="Y66" s="2"/>
      <c r="Z66" s="2"/>
      <c r="AA66" s="2"/>
      <c r="AB66" s="2"/>
      <c r="AC66" s="2"/>
      <c r="AD66" s="2"/>
      <c r="AE66" s="2"/>
      <c r="AF66" s="2"/>
      <c r="AG66" s="2"/>
      <c r="AH66" s="2"/>
      <c r="AI66" s="2"/>
    </row>
    <row r="67" spans="1:35" s="1" customFormat="1" ht="48.75" customHeight="1">
      <c r="A67" s="57"/>
      <c r="B67" s="57"/>
      <c r="C67" s="57"/>
      <c r="D67" s="107" t="s">
        <v>149</v>
      </c>
      <c r="E67" s="72" t="s">
        <v>60</v>
      </c>
      <c r="F67" s="59">
        <v>12017785</v>
      </c>
      <c r="G67" s="60" t="s">
        <v>28</v>
      </c>
      <c r="H67" s="60" t="s">
        <v>28</v>
      </c>
      <c r="I67" s="59">
        <v>2833701</v>
      </c>
      <c r="J67" s="60" t="s">
        <v>28</v>
      </c>
      <c r="K67" s="59">
        <v>9184084</v>
      </c>
      <c r="L67" s="82" t="s">
        <v>206</v>
      </c>
      <c r="M67" s="73" t="s">
        <v>245</v>
      </c>
      <c r="N67" s="61" t="s">
        <v>28</v>
      </c>
      <c r="O67" s="61" t="s">
        <v>28</v>
      </c>
      <c r="P67" s="61" t="s">
        <v>28</v>
      </c>
      <c r="Q67" s="59">
        <v>599500</v>
      </c>
      <c r="R67" s="61">
        <f>ROUND(Q67/F67*100,2)</f>
        <v>4.99</v>
      </c>
      <c r="S67" s="59">
        <v>4525016</v>
      </c>
      <c r="T67" s="61">
        <f t="shared" si="10"/>
        <v>37.65</v>
      </c>
      <c r="U67" s="2"/>
      <c r="V67" s="15">
        <f t="shared" si="2"/>
        <v>0</v>
      </c>
      <c r="W67" s="2"/>
      <c r="X67" s="2"/>
      <c r="Y67" s="2"/>
      <c r="Z67" s="2"/>
      <c r="AA67" s="2"/>
      <c r="AB67" s="2"/>
      <c r="AC67" s="2"/>
      <c r="AD67" s="2"/>
      <c r="AE67" s="2"/>
      <c r="AF67" s="2"/>
      <c r="AG67" s="2"/>
      <c r="AH67" s="2"/>
      <c r="AI67" s="2"/>
    </row>
    <row r="68" spans="1:22" s="1" customFormat="1" ht="48.75" customHeight="1">
      <c r="A68" s="57"/>
      <c r="B68" s="57"/>
      <c r="C68" s="57"/>
      <c r="D68" s="107" t="s">
        <v>146</v>
      </c>
      <c r="E68" s="72" t="s">
        <v>365</v>
      </c>
      <c r="F68" s="59">
        <v>836356</v>
      </c>
      <c r="G68" s="60" t="s">
        <v>28</v>
      </c>
      <c r="H68" s="60" t="s">
        <v>28</v>
      </c>
      <c r="I68" s="59">
        <v>836356</v>
      </c>
      <c r="J68" s="60" t="s">
        <v>28</v>
      </c>
      <c r="K68" s="59" t="s">
        <v>28</v>
      </c>
      <c r="L68" s="82" t="s">
        <v>207</v>
      </c>
      <c r="M68" s="73" t="s">
        <v>104</v>
      </c>
      <c r="N68" s="61" t="s">
        <v>28</v>
      </c>
      <c r="O68" s="61" t="s">
        <v>28</v>
      </c>
      <c r="P68" s="61" t="s">
        <v>28</v>
      </c>
      <c r="Q68" s="59">
        <v>276755</v>
      </c>
      <c r="R68" s="61">
        <f>ROUND(Q68/F68*100,2)</f>
        <v>33.09</v>
      </c>
      <c r="S68" s="59">
        <v>511136</v>
      </c>
      <c r="T68" s="61">
        <f t="shared" si="10"/>
        <v>61.11</v>
      </c>
      <c r="V68" s="15">
        <f t="shared" si="2"/>
        <v>0</v>
      </c>
    </row>
    <row r="69" spans="1:35" s="1" customFormat="1" ht="48.75" customHeight="1">
      <c r="A69" s="58"/>
      <c r="B69" s="58"/>
      <c r="C69" s="58"/>
      <c r="D69" s="108" t="s">
        <v>147</v>
      </c>
      <c r="E69" s="72" t="s">
        <v>106</v>
      </c>
      <c r="F69" s="59">
        <v>900000</v>
      </c>
      <c r="G69" s="60" t="s">
        <v>28</v>
      </c>
      <c r="H69" s="60" t="s">
        <v>28</v>
      </c>
      <c r="I69" s="59">
        <v>900000</v>
      </c>
      <c r="J69" s="60" t="s">
        <v>28</v>
      </c>
      <c r="K69" s="60" t="s">
        <v>28</v>
      </c>
      <c r="L69" s="82" t="s">
        <v>208</v>
      </c>
      <c r="M69" s="73" t="s">
        <v>246</v>
      </c>
      <c r="N69" s="61" t="s">
        <v>28</v>
      </c>
      <c r="O69" s="61" t="s">
        <v>28</v>
      </c>
      <c r="P69" s="61" t="s">
        <v>28</v>
      </c>
      <c r="Q69" s="59"/>
      <c r="R69" s="61"/>
      <c r="S69" s="59">
        <v>900000</v>
      </c>
      <c r="T69" s="62">
        <f t="shared" si="10"/>
        <v>100</v>
      </c>
      <c r="U69" s="2"/>
      <c r="V69" s="15">
        <f t="shared" si="2"/>
        <v>0</v>
      </c>
      <c r="W69" s="2"/>
      <c r="X69" s="2"/>
      <c r="Y69" s="2"/>
      <c r="Z69" s="2"/>
      <c r="AA69" s="2"/>
      <c r="AB69" s="2"/>
      <c r="AC69" s="2"/>
      <c r="AD69" s="2"/>
      <c r="AE69" s="2"/>
      <c r="AF69" s="2"/>
      <c r="AG69" s="2"/>
      <c r="AH69" s="2"/>
      <c r="AI69" s="2"/>
    </row>
    <row r="70" spans="1:22" s="1" customFormat="1" ht="48.75" customHeight="1">
      <c r="A70" s="57"/>
      <c r="B70" s="57"/>
      <c r="C70" s="57"/>
      <c r="D70" s="107" t="s">
        <v>145</v>
      </c>
      <c r="E70" s="72" t="s">
        <v>107</v>
      </c>
      <c r="F70" s="59">
        <v>1420000</v>
      </c>
      <c r="G70" s="60" t="s">
        <v>28</v>
      </c>
      <c r="H70" s="60" t="s">
        <v>28</v>
      </c>
      <c r="I70" s="59">
        <v>1420000</v>
      </c>
      <c r="J70" s="60" t="s">
        <v>28</v>
      </c>
      <c r="K70" s="60" t="s">
        <v>28</v>
      </c>
      <c r="L70" s="82" t="s">
        <v>209</v>
      </c>
      <c r="M70" s="73" t="s">
        <v>105</v>
      </c>
      <c r="N70" s="61" t="s">
        <v>28</v>
      </c>
      <c r="O70" s="61" t="s">
        <v>28</v>
      </c>
      <c r="P70" s="61" t="s">
        <v>28</v>
      </c>
      <c r="Q70" s="59">
        <v>230000</v>
      </c>
      <c r="R70" s="61">
        <f>ROUND(Q70/F70*100,2)</f>
        <v>16.2</v>
      </c>
      <c r="S70" s="59">
        <v>1420000</v>
      </c>
      <c r="T70" s="62">
        <f t="shared" si="10"/>
        <v>100</v>
      </c>
      <c r="V70" s="15">
        <f t="shared" si="2"/>
        <v>0</v>
      </c>
    </row>
    <row r="71" spans="1:22" s="65" customFormat="1" ht="63.75" customHeight="1">
      <c r="A71" s="92"/>
      <c r="B71" s="92"/>
      <c r="C71" s="92"/>
      <c r="D71" s="109" t="s">
        <v>151</v>
      </c>
      <c r="E71" s="116" t="s">
        <v>59</v>
      </c>
      <c r="F71" s="95">
        <v>4466000</v>
      </c>
      <c r="G71" s="96" t="s">
        <v>28</v>
      </c>
      <c r="H71" s="96" t="s">
        <v>28</v>
      </c>
      <c r="I71" s="95" t="s">
        <v>28</v>
      </c>
      <c r="J71" s="96" t="s">
        <v>28</v>
      </c>
      <c r="K71" s="95">
        <v>4466000</v>
      </c>
      <c r="L71" s="94" t="s">
        <v>210</v>
      </c>
      <c r="M71" s="97" t="s">
        <v>247</v>
      </c>
      <c r="N71" s="98" t="s">
        <v>28</v>
      </c>
      <c r="O71" s="98" t="s">
        <v>28</v>
      </c>
      <c r="P71" s="98" t="s">
        <v>28</v>
      </c>
      <c r="Q71" s="95">
        <v>100000</v>
      </c>
      <c r="R71" s="98">
        <f>ROUND(Q71/F71*100,2)</f>
        <v>2.24</v>
      </c>
      <c r="S71" s="95">
        <v>2148000</v>
      </c>
      <c r="T71" s="98">
        <f>ROUND(S71/F71*100,2)</f>
        <v>48.1</v>
      </c>
      <c r="V71" s="136">
        <f t="shared" si="2"/>
        <v>0</v>
      </c>
    </row>
    <row r="72" spans="5:22" s="16" customFormat="1" ht="30" customHeight="1">
      <c r="E72" s="182" t="s">
        <v>0</v>
      </c>
      <c r="F72" s="182"/>
      <c r="G72" s="182"/>
      <c r="H72" s="182"/>
      <c r="I72" s="182"/>
      <c r="J72" s="182"/>
      <c r="K72" s="182"/>
      <c r="L72" s="183" t="s">
        <v>114</v>
      </c>
      <c r="M72" s="183"/>
      <c r="N72" s="183"/>
      <c r="O72" s="183"/>
      <c r="P72" s="183"/>
      <c r="Q72" s="183"/>
      <c r="R72" s="184"/>
      <c r="S72" s="184"/>
      <c r="T72" s="184"/>
      <c r="V72" s="15">
        <f aca="true" t="shared" si="11" ref="V72:V135">F72-SUM(G72:K72)</f>
        <v>0</v>
      </c>
    </row>
    <row r="73" spans="5:22" s="17" customFormat="1" ht="21" customHeight="1">
      <c r="E73" s="156"/>
      <c r="F73" s="18"/>
      <c r="G73" s="18"/>
      <c r="H73" s="18"/>
      <c r="I73" s="18"/>
      <c r="J73" s="18"/>
      <c r="K73" s="18"/>
      <c r="L73" s="18"/>
      <c r="M73" s="18"/>
      <c r="N73" s="19"/>
      <c r="O73" s="19"/>
      <c r="P73" s="19"/>
      <c r="Q73" s="20"/>
      <c r="R73" s="21"/>
      <c r="S73" s="22"/>
      <c r="T73" s="23" t="s">
        <v>1</v>
      </c>
      <c r="V73" s="15">
        <f t="shared" si="11"/>
        <v>0</v>
      </c>
    </row>
    <row r="74" spans="1:22" s="17" customFormat="1" ht="18" customHeight="1">
      <c r="A74" s="185" t="s">
        <v>115</v>
      </c>
      <c r="B74" s="186"/>
      <c r="C74" s="186"/>
      <c r="D74" s="186"/>
      <c r="E74" s="187"/>
      <c r="F74" s="174" t="s">
        <v>2</v>
      </c>
      <c r="G74" s="176"/>
      <c r="H74" s="176"/>
      <c r="I74" s="176"/>
      <c r="J74" s="176"/>
      <c r="K74" s="176"/>
      <c r="L74" s="176" t="s">
        <v>3</v>
      </c>
      <c r="M74" s="176"/>
      <c r="N74" s="176"/>
      <c r="O74" s="176"/>
      <c r="P74" s="175"/>
      <c r="Q74" s="174" t="s">
        <v>4</v>
      </c>
      <c r="R74" s="176"/>
      <c r="S74" s="176"/>
      <c r="T74" s="176"/>
      <c r="V74" s="15"/>
    </row>
    <row r="75" spans="1:22" s="17" customFormat="1" ht="18" customHeight="1">
      <c r="A75" s="188"/>
      <c r="B75" s="188"/>
      <c r="C75" s="188"/>
      <c r="D75" s="188"/>
      <c r="E75" s="189"/>
      <c r="F75" s="180" t="s">
        <v>5</v>
      </c>
      <c r="G75" s="174" t="s">
        <v>6</v>
      </c>
      <c r="H75" s="176"/>
      <c r="I75" s="176"/>
      <c r="J75" s="176"/>
      <c r="K75" s="175"/>
      <c r="L75" s="180" t="s">
        <v>7</v>
      </c>
      <c r="M75" s="195" t="s">
        <v>8</v>
      </c>
      <c r="N75" s="27" t="s">
        <v>9</v>
      </c>
      <c r="O75" s="27" t="s">
        <v>10</v>
      </c>
      <c r="P75" s="27" t="s">
        <v>11</v>
      </c>
      <c r="Q75" s="174" t="s">
        <v>12</v>
      </c>
      <c r="R75" s="175"/>
      <c r="S75" s="174" t="s">
        <v>13</v>
      </c>
      <c r="T75" s="176"/>
      <c r="V75" s="15"/>
    </row>
    <row r="76" spans="1:22" s="17" customFormat="1" ht="18" customHeight="1">
      <c r="A76" s="188"/>
      <c r="B76" s="188"/>
      <c r="C76" s="188"/>
      <c r="D76" s="188"/>
      <c r="E76" s="189"/>
      <c r="F76" s="192"/>
      <c r="G76" s="177" t="s">
        <v>14</v>
      </c>
      <c r="H76" s="178"/>
      <c r="I76" s="178"/>
      <c r="J76" s="179"/>
      <c r="K76" s="180" t="s">
        <v>15</v>
      </c>
      <c r="L76" s="193"/>
      <c r="M76" s="196"/>
      <c r="N76" s="28" t="s">
        <v>16</v>
      </c>
      <c r="O76" s="28" t="s">
        <v>17</v>
      </c>
      <c r="P76" s="28" t="s">
        <v>18</v>
      </c>
      <c r="Q76" s="180" t="s">
        <v>19</v>
      </c>
      <c r="R76" s="27" t="s">
        <v>20</v>
      </c>
      <c r="S76" s="180" t="s">
        <v>19</v>
      </c>
      <c r="T76" s="29" t="s">
        <v>20</v>
      </c>
      <c r="V76" s="15">
        <f t="shared" si="11"/>
        <v>0</v>
      </c>
    </row>
    <row r="77" spans="1:22" s="17" customFormat="1" ht="33" customHeight="1">
      <c r="A77" s="190"/>
      <c r="B77" s="190"/>
      <c r="C77" s="190"/>
      <c r="D77" s="190"/>
      <c r="E77" s="191"/>
      <c r="F77" s="181"/>
      <c r="G77" s="25" t="s">
        <v>21</v>
      </c>
      <c r="H77" s="30" t="s">
        <v>22</v>
      </c>
      <c r="I77" s="31" t="s">
        <v>23</v>
      </c>
      <c r="J77" s="24" t="s">
        <v>24</v>
      </c>
      <c r="K77" s="181"/>
      <c r="L77" s="194"/>
      <c r="M77" s="197"/>
      <c r="N77" s="32" t="s">
        <v>25</v>
      </c>
      <c r="O77" s="32" t="s">
        <v>25</v>
      </c>
      <c r="P77" s="32" t="s">
        <v>26</v>
      </c>
      <c r="Q77" s="181"/>
      <c r="R77" s="32" t="s">
        <v>27</v>
      </c>
      <c r="S77" s="181"/>
      <c r="T77" s="33" t="s">
        <v>27</v>
      </c>
      <c r="V77" s="15">
        <f t="shared" si="11"/>
        <v>0</v>
      </c>
    </row>
    <row r="78" spans="1:22" s="36" customFormat="1" ht="4.5" customHeight="1">
      <c r="A78" s="26"/>
      <c r="B78" s="26"/>
      <c r="C78" s="26"/>
      <c r="D78" s="26"/>
      <c r="E78" s="157"/>
      <c r="F78" s="34"/>
      <c r="G78" s="34"/>
      <c r="H78" s="35"/>
      <c r="I78" s="34"/>
      <c r="J78" s="34"/>
      <c r="K78" s="34"/>
      <c r="M78" s="35"/>
      <c r="N78" s="37"/>
      <c r="O78" s="37"/>
      <c r="P78" s="37"/>
      <c r="Q78" s="34"/>
      <c r="R78" s="37"/>
      <c r="S78" s="34"/>
      <c r="T78" s="37"/>
      <c r="V78" s="15">
        <f t="shared" si="11"/>
        <v>0</v>
      </c>
    </row>
    <row r="79" spans="1:22" s="1" customFormat="1" ht="33.75" customHeight="1">
      <c r="A79" s="57"/>
      <c r="B79" s="57"/>
      <c r="C79" s="57"/>
      <c r="D79" s="107" t="s">
        <v>161</v>
      </c>
      <c r="E79" s="72" t="s">
        <v>61</v>
      </c>
      <c r="F79" s="59">
        <v>2064000</v>
      </c>
      <c r="G79" s="60" t="s">
        <v>28</v>
      </c>
      <c r="H79" s="60" t="s">
        <v>28</v>
      </c>
      <c r="I79" s="60" t="s">
        <v>28</v>
      </c>
      <c r="J79" s="60" t="s">
        <v>28</v>
      </c>
      <c r="K79" s="59">
        <v>2064000</v>
      </c>
      <c r="L79" s="82" t="s">
        <v>211</v>
      </c>
      <c r="M79" s="73" t="s">
        <v>248</v>
      </c>
      <c r="N79" s="61" t="s">
        <v>28</v>
      </c>
      <c r="O79" s="61" t="s">
        <v>28</v>
      </c>
      <c r="P79" s="61" t="s">
        <v>28</v>
      </c>
      <c r="Q79" s="59">
        <v>150000</v>
      </c>
      <c r="R79" s="61">
        <f>ROUND(Q79/F79*100,2)</f>
        <v>7.27</v>
      </c>
      <c r="S79" s="59">
        <v>2064000</v>
      </c>
      <c r="T79" s="62">
        <f t="shared" si="10"/>
        <v>100</v>
      </c>
      <c r="V79" s="15">
        <f t="shared" si="11"/>
        <v>0</v>
      </c>
    </row>
    <row r="80" spans="1:35" s="1" customFormat="1" ht="48" customHeight="1">
      <c r="A80" s="57"/>
      <c r="B80" s="57"/>
      <c r="C80" s="57"/>
      <c r="D80" s="107" t="s">
        <v>162</v>
      </c>
      <c r="E80" s="72" t="s">
        <v>56</v>
      </c>
      <c r="F80" s="59">
        <v>13000000</v>
      </c>
      <c r="G80" s="60" t="s">
        <v>28</v>
      </c>
      <c r="H80" s="60" t="s">
        <v>28</v>
      </c>
      <c r="I80" s="60" t="s">
        <v>28</v>
      </c>
      <c r="J80" s="60" t="s">
        <v>28</v>
      </c>
      <c r="K80" s="59">
        <v>13000000</v>
      </c>
      <c r="L80" s="82" t="s">
        <v>212</v>
      </c>
      <c r="M80" s="73" t="s">
        <v>348</v>
      </c>
      <c r="N80" s="153" t="s">
        <v>307</v>
      </c>
      <c r="O80" s="61" t="s">
        <v>28</v>
      </c>
      <c r="P80" s="61" t="s">
        <v>28</v>
      </c>
      <c r="Q80" s="59">
        <v>3005000</v>
      </c>
      <c r="R80" s="61">
        <f>ROUND(Q80/F80*100,2)</f>
        <v>23.12</v>
      </c>
      <c r="S80" s="59">
        <v>9981500</v>
      </c>
      <c r="T80" s="61">
        <f t="shared" si="10"/>
        <v>76.78</v>
      </c>
      <c r="U80" s="2"/>
      <c r="V80" s="15">
        <f t="shared" si="11"/>
        <v>0</v>
      </c>
      <c r="W80" s="2"/>
      <c r="X80" s="2"/>
      <c r="Y80" s="2"/>
      <c r="Z80" s="2"/>
      <c r="AA80" s="2"/>
      <c r="AB80" s="2"/>
      <c r="AC80" s="2"/>
      <c r="AD80" s="2"/>
      <c r="AE80" s="2"/>
      <c r="AF80" s="2"/>
      <c r="AG80" s="2"/>
      <c r="AH80" s="2"/>
      <c r="AI80" s="2"/>
    </row>
    <row r="81" spans="1:22" s="1" customFormat="1" ht="48" customHeight="1">
      <c r="A81" s="57"/>
      <c r="B81" s="57"/>
      <c r="C81" s="57"/>
      <c r="D81" s="107" t="s">
        <v>163</v>
      </c>
      <c r="E81" s="72" t="s">
        <v>58</v>
      </c>
      <c r="F81" s="59">
        <v>785920</v>
      </c>
      <c r="G81" s="60" t="s">
        <v>28</v>
      </c>
      <c r="H81" s="60" t="s">
        <v>28</v>
      </c>
      <c r="I81" s="60" t="s">
        <v>28</v>
      </c>
      <c r="J81" s="60" t="s">
        <v>28</v>
      </c>
      <c r="K81" s="59">
        <v>785920</v>
      </c>
      <c r="L81" s="82" t="s">
        <v>213</v>
      </c>
      <c r="M81" s="73" t="s">
        <v>249</v>
      </c>
      <c r="N81" s="110" t="s">
        <v>250</v>
      </c>
      <c r="O81" s="153" t="s">
        <v>308</v>
      </c>
      <c r="P81" s="61" t="s">
        <v>28</v>
      </c>
      <c r="Q81" s="59"/>
      <c r="R81" s="61"/>
      <c r="S81" s="59">
        <v>322680</v>
      </c>
      <c r="T81" s="61">
        <f t="shared" si="10"/>
        <v>41.06</v>
      </c>
      <c r="V81" s="15">
        <f t="shared" si="11"/>
        <v>0</v>
      </c>
    </row>
    <row r="82" spans="1:22" s="1" customFormat="1" ht="48" customHeight="1">
      <c r="A82" s="57"/>
      <c r="B82" s="57"/>
      <c r="C82" s="57"/>
      <c r="D82" s="107" t="s">
        <v>164</v>
      </c>
      <c r="E82" s="72" t="s">
        <v>366</v>
      </c>
      <c r="F82" s="59">
        <v>798574</v>
      </c>
      <c r="G82" s="60" t="s">
        <v>28</v>
      </c>
      <c r="H82" s="60" t="s">
        <v>28</v>
      </c>
      <c r="I82" s="59" t="s">
        <v>28</v>
      </c>
      <c r="J82" s="60" t="s">
        <v>28</v>
      </c>
      <c r="K82" s="59">
        <v>798574</v>
      </c>
      <c r="L82" s="82" t="s">
        <v>214</v>
      </c>
      <c r="M82" s="73" t="s">
        <v>62</v>
      </c>
      <c r="N82" s="110" t="s">
        <v>251</v>
      </c>
      <c r="O82" s="61" t="s">
        <v>28</v>
      </c>
      <c r="P82" s="61" t="s">
        <v>28</v>
      </c>
      <c r="Q82" s="59">
        <v>396508</v>
      </c>
      <c r="R82" s="61">
        <f>ROUND(Q82/F82*100,2)</f>
        <v>49.65</v>
      </c>
      <c r="S82" s="59">
        <v>798574</v>
      </c>
      <c r="T82" s="62">
        <f t="shared" si="10"/>
        <v>100</v>
      </c>
      <c r="V82" s="15">
        <f t="shared" si="11"/>
        <v>0</v>
      </c>
    </row>
    <row r="83" spans="1:22" s="1" customFormat="1" ht="33.75" customHeight="1">
      <c r="A83" s="103"/>
      <c r="B83" s="103"/>
      <c r="C83" s="103"/>
      <c r="D83" s="107" t="s">
        <v>165</v>
      </c>
      <c r="E83" s="72" t="s">
        <v>63</v>
      </c>
      <c r="F83" s="59">
        <v>400000</v>
      </c>
      <c r="G83" s="60" t="s">
        <v>28</v>
      </c>
      <c r="H83" s="60" t="s">
        <v>28</v>
      </c>
      <c r="I83" s="59">
        <v>400000</v>
      </c>
      <c r="J83" s="60" t="s">
        <v>28</v>
      </c>
      <c r="K83" s="59" t="s">
        <v>28</v>
      </c>
      <c r="L83" s="82" t="s">
        <v>349</v>
      </c>
      <c r="M83" s="73" t="s">
        <v>252</v>
      </c>
      <c r="N83" s="61" t="s">
        <v>28</v>
      </c>
      <c r="O83" s="61" t="s">
        <v>28</v>
      </c>
      <c r="P83" s="61" t="s">
        <v>28</v>
      </c>
      <c r="Q83" s="59">
        <v>200000</v>
      </c>
      <c r="R83" s="61">
        <f>ROUND(Q83/F83*100,2)</f>
        <v>50</v>
      </c>
      <c r="S83" s="59">
        <v>400000</v>
      </c>
      <c r="T83" s="62">
        <f t="shared" si="10"/>
        <v>100</v>
      </c>
      <c r="V83" s="15">
        <f t="shared" si="11"/>
        <v>0</v>
      </c>
    </row>
    <row r="84" spans="1:35" s="1" customFormat="1" ht="57.75" customHeight="1">
      <c r="A84" s="103"/>
      <c r="B84" s="103"/>
      <c r="C84" s="103"/>
      <c r="D84" s="107" t="s">
        <v>166</v>
      </c>
      <c r="E84" s="72" t="s">
        <v>367</v>
      </c>
      <c r="F84" s="59">
        <v>1678875</v>
      </c>
      <c r="G84" s="60" t="s">
        <v>28</v>
      </c>
      <c r="H84" s="60" t="s">
        <v>28</v>
      </c>
      <c r="I84" s="59">
        <v>1678875</v>
      </c>
      <c r="J84" s="60" t="s">
        <v>28</v>
      </c>
      <c r="K84" s="111" t="s">
        <v>28</v>
      </c>
      <c r="L84" s="82" t="s">
        <v>215</v>
      </c>
      <c r="M84" s="73" t="s">
        <v>253</v>
      </c>
      <c r="N84" s="61" t="s">
        <v>28</v>
      </c>
      <c r="O84" s="61" t="s">
        <v>28</v>
      </c>
      <c r="P84" s="61" t="s">
        <v>28</v>
      </c>
      <c r="Q84" s="59">
        <v>434500</v>
      </c>
      <c r="R84" s="61">
        <f>ROUND(Q84/F84*100,2)</f>
        <v>25.88</v>
      </c>
      <c r="S84" s="59">
        <v>1678875</v>
      </c>
      <c r="T84" s="62">
        <f t="shared" si="10"/>
        <v>100</v>
      </c>
      <c r="U84" s="2"/>
      <c r="V84" s="15">
        <f t="shared" si="11"/>
        <v>0</v>
      </c>
      <c r="W84" s="2"/>
      <c r="X84" s="2"/>
      <c r="Y84" s="2"/>
      <c r="Z84" s="2"/>
      <c r="AA84" s="2"/>
      <c r="AB84" s="2"/>
      <c r="AC84" s="2"/>
      <c r="AD84" s="2"/>
      <c r="AE84" s="2"/>
      <c r="AF84" s="2"/>
      <c r="AG84" s="2"/>
      <c r="AH84" s="2"/>
      <c r="AI84" s="2"/>
    </row>
    <row r="85" spans="1:35" s="1" customFormat="1" ht="75" customHeight="1">
      <c r="A85" s="57"/>
      <c r="B85" s="57"/>
      <c r="C85" s="57"/>
      <c r="D85" s="107" t="s">
        <v>167</v>
      </c>
      <c r="E85" s="72" t="s">
        <v>108</v>
      </c>
      <c r="F85" s="59">
        <v>1600000</v>
      </c>
      <c r="G85" s="60" t="s">
        <v>28</v>
      </c>
      <c r="H85" s="60" t="s">
        <v>28</v>
      </c>
      <c r="I85" s="59" t="s">
        <v>28</v>
      </c>
      <c r="J85" s="60" t="s">
        <v>28</v>
      </c>
      <c r="K85" s="59">
        <v>1600000</v>
      </c>
      <c r="L85" s="82" t="s">
        <v>216</v>
      </c>
      <c r="M85" s="73" t="s">
        <v>64</v>
      </c>
      <c r="N85" s="61" t="s">
        <v>28</v>
      </c>
      <c r="O85" s="61" t="s">
        <v>28</v>
      </c>
      <c r="P85" s="61" t="s">
        <v>28</v>
      </c>
      <c r="Q85" s="59"/>
      <c r="R85" s="61"/>
      <c r="S85" s="59">
        <v>22000</v>
      </c>
      <c r="T85" s="61">
        <f t="shared" si="10"/>
        <v>1.38</v>
      </c>
      <c r="U85" s="2"/>
      <c r="V85" s="15">
        <f t="shared" si="11"/>
        <v>0</v>
      </c>
      <c r="W85" s="2"/>
      <c r="X85" s="2"/>
      <c r="Y85" s="2"/>
      <c r="Z85" s="2"/>
      <c r="AA85" s="2"/>
      <c r="AB85" s="2"/>
      <c r="AC85" s="2"/>
      <c r="AD85" s="2"/>
      <c r="AE85" s="2"/>
      <c r="AF85" s="2"/>
      <c r="AG85" s="2"/>
      <c r="AH85" s="2"/>
      <c r="AI85" s="2"/>
    </row>
    <row r="86" spans="1:35" s="1" customFormat="1" ht="61.5" customHeight="1">
      <c r="A86" s="57"/>
      <c r="B86" s="57"/>
      <c r="C86" s="57"/>
      <c r="D86" s="107" t="s">
        <v>168</v>
      </c>
      <c r="E86" s="72" t="s">
        <v>368</v>
      </c>
      <c r="F86" s="59">
        <v>64500000</v>
      </c>
      <c r="G86" s="60" t="s">
        <v>28</v>
      </c>
      <c r="H86" s="60" t="s">
        <v>28</v>
      </c>
      <c r="I86" s="59" t="s">
        <v>28</v>
      </c>
      <c r="J86" s="60" t="s">
        <v>28</v>
      </c>
      <c r="K86" s="59">
        <v>64500000</v>
      </c>
      <c r="L86" s="82" t="s">
        <v>217</v>
      </c>
      <c r="M86" s="73" t="s">
        <v>65</v>
      </c>
      <c r="N86" s="154" t="s">
        <v>309</v>
      </c>
      <c r="O86" s="149" t="s">
        <v>310</v>
      </c>
      <c r="P86" s="61" t="s">
        <v>28</v>
      </c>
      <c r="Q86" s="59">
        <v>7500000</v>
      </c>
      <c r="R86" s="61">
        <f>ROUND(Q86/F86*100,2)</f>
        <v>11.63</v>
      </c>
      <c r="S86" s="59">
        <v>22300000</v>
      </c>
      <c r="T86" s="61">
        <f t="shared" si="10"/>
        <v>34.57</v>
      </c>
      <c r="U86" s="2"/>
      <c r="V86" s="15">
        <f t="shared" si="11"/>
        <v>0</v>
      </c>
      <c r="W86" s="2"/>
      <c r="X86" s="2"/>
      <c r="Y86" s="2"/>
      <c r="Z86" s="2"/>
      <c r="AA86" s="2"/>
      <c r="AB86" s="2"/>
      <c r="AC86" s="2"/>
      <c r="AD86" s="2"/>
      <c r="AE86" s="2"/>
      <c r="AF86" s="2"/>
      <c r="AG86" s="2"/>
      <c r="AH86" s="2"/>
      <c r="AI86" s="2"/>
    </row>
    <row r="87" spans="1:35" s="1" customFormat="1" ht="75" customHeight="1">
      <c r="A87" s="57"/>
      <c r="B87" s="57"/>
      <c r="C87" s="57"/>
      <c r="D87" s="107" t="s">
        <v>346</v>
      </c>
      <c r="E87" s="72" t="s">
        <v>109</v>
      </c>
      <c r="F87" s="59">
        <v>5340000</v>
      </c>
      <c r="G87" s="60" t="s">
        <v>28</v>
      </c>
      <c r="H87" s="60" t="s">
        <v>28</v>
      </c>
      <c r="I87" s="59">
        <v>4440000</v>
      </c>
      <c r="J87" s="60" t="s">
        <v>28</v>
      </c>
      <c r="K87" s="59">
        <v>900000</v>
      </c>
      <c r="L87" s="82" t="s">
        <v>218</v>
      </c>
      <c r="M87" s="73" t="s">
        <v>254</v>
      </c>
      <c r="N87" s="61"/>
      <c r="O87" s="61"/>
      <c r="P87" s="61"/>
      <c r="Q87" s="59">
        <v>1620000</v>
      </c>
      <c r="R87" s="61">
        <f>ROUND(Q87/F87*100,2)</f>
        <v>30.34</v>
      </c>
      <c r="S87" s="59">
        <v>2070000</v>
      </c>
      <c r="T87" s="61">
        <f t="shared" si="10"/>
        <v>38.76</v>
      </c>
      <c r="U87" s="2"/>
      <c r="V87" s="15">
        <f t="shared" si="11"/>
        <v>0</v>
      </c>
      <c r="W87" s="2"/>
      <c r="X87" s="2"/>
      <c r="Y87" s="2"/>
      <c r="Z87" s="2"/>
      <c r="AA87" s="2"/>
      <c r="AB87" s="2"/>
      <c r="AC87" s="2"/>
      <c r="AD87" s="2"/>
      <c r="AE87" s="2"/>
      <c r="AF87" s="2"/>
      <c r="AG87" s="2"/>
      <c r="AH87" s="2"/>
      <c r="AI87" s="2"/>
    </row>
    <row r="88" spans="3:22" ht="22.5" customHeight="1">
      <c r="C88" s="57" t="s">
        <v>169</v>
      </c>
      <c r="F88" s="59">
        <f>F89+F90</f>
        <v>547783</v>
      </c>
      <c r="G88" s="59"/>
      <c r="H88" s="59"/>
      <c r="I88" s="59"/>
      <c r="J88" s="59"/>
      <c r="K88" s="59">
        <f>K89+K90</f>
        <v>547783</v>
      </c>
      <c r="L88" s="137"/>
      <c r="M88" s="59"/>
      <c r="N88" s="59"/>
      <c r="O88" s="59"/>
      <c r="P88" s="59"/>
      <c r="Q88" s="59">
        <f>Q89+Q90</f>
        <v>51663</v>
      </c>
      <c r="R88" s="61">
        <f>ROUND(Q88/F88*100,2)</f>
        <v>9.43</v>
      </c>
      <c r="S88" s="59">
        <f>S89+S90</f>
        <v>51663</v>
      </c>
      <c r="T88" s="61">
        <f t="shared" si="10"/>
        <v>9.43</v>
      </c>
      <c r="V88" s="15">
        <f t="shared" si="11"/>
        <v>0</v>
      </c>
    </row>
    <row r="89" spans="3:22" ht="57.75" customHeight="1">
      <c r="C89" s="57"/>
      <c r="D89" s="112" t="s">
        <v>35</v>
      </c>
      <c r="E89" s="72" t="s">
        <v>369</v>
      </c>
      <c r="F89" s="59">
        <v>276318</v>
      </c>
      <c r="G89" s="59"/>
      <c r="H89" s="59"/>
      <c r="I89" s="59"/>
      <c r="J89" s="59"/>
      <c r="K89" s="59">
        <v>276318</v>
      </c>
      <c r="L89" s="82" t="s">
        <v>236</v>
      </c>
      <c r="M89" s="73" t="s">
        <v>255</v>
      </c>
      <c r="N89" s="154" t="s">
        <v>311</v>
      </c>
      <c r="O89" s="154" t="s">
        <v>313</v>
      </c>
      <c r="P89" s="154" t="s">
        <v>314</v>
      </c>
      <c r="Q89" s="59">
        <v>50663</v>
      </c>
      <c r="R89" s="61">
        <f>ROUND(Q89/F89*100,2)</f>
        <v>18.34</v>
      </c>
      <c r="S89" s="59">
        <v>50663</v>
      </c>
      <c r="T89" s="99">
        <f t="shared" si="10"/>
        <v>18.34</v>
      </c>
      <c r="V89" s="15">
        <f t="shared" si="11"/>
        <v>0</v>
      </c>
    </row>
    <row r="90" spans="1:22" s="67" customFormat="1" ht="64.5" customHeight="1">
      <c r="A90" s="113"/>
      <c r="B90" s="113"/>
      <c r="C90" s="113"/>
      <c r="D90" s="114" t="s">
        <v>36</v>
      </c>
      <c r="E90" s="116" t="s">
        <v>370</v>
      </c>
      <c r="F90" s="95">
        <v>271465</v>
      </c>
      <c r="G90" s="95"/>
      <c r="H90" s="95"/>
      <c r="I90" s="95"/>
      <c r="J90" s="95"/>
      <c r="K90" s="95">
        <v>271465</v>
      </c>
      <c r="L90" s="94" t="s">
        <v>237</v>
      </c>
      <c r="M90" s="97" t="s">
        <v>256</v>
      </c>
      <c r="N90" s="155" t="s">
        <v>312</v>
      </c>
      <c r="O90" s="155" t="s">
        <v>315</v>
      </c>
      <c r="P90" s="155" t="s">
        <v>316</v>
      </c>
      <c r="Q90" s="95">
        <v>1000</v>
      </c>
      <c r="R90" s="98">
        <f>ROUND(Q90/F90*100,2)</f>
        <v>0.37</v>
      </c>
      <c r="S90" s="95">
        <v>1000</v>
      </c>
      <c r="T90" s="115">
        <f>ROUND(S90/F90*100,2)</f>
        <v>0.37</v>
      </c>
      <c r="V90" s="136">
        <f t="shared" si="11"/>
        <v>0</v>
      </c>
    </row>
    <row r="91" spans="5:22" s="16" customFormat="1" ht="30" customHeight="1">
      <c r="E91" s="182" t="s">
        <v>0</v>
      </c>
      <c r="F91" s="182"/>
      <c r="G91" s="182"/>
      <c r="H91" s="182"/>
      <c r="I91" s="182"/>
      <c r="J91" s="182"/>
      <c r="K91" s="182"/>
      <c r="L91" s="183" t="s">
        <v>114</v>
      </c>
      <c r="M91" s="183"/>
      <c r="N91" s="183"/>
      <c r="O91" s="183"/>
      <c r="P91" s="183"/>
      <c r="Q91" s="183"/>
      <c r="R91" s="184"/>
      <c r="S91" s="184"/>
      <c r="T91" s="184"/>
      <c r="V91" s="15">
        <f t="shared" si="11"/>
        <v>0</v>
      </c>
    </row>
    <row r="92" spans="5:22" s="17" customFormat="1" ht="21" customHeight="1">
      <c r="E92" s="156"/>
      <c r="F92" s="18"/>
      <c r="G92" s="18"/>
      <c r="H92" s="18"/>
      <c r="I92" s="18"/>
      <c r="J92" s="18"/>
      <c r="K92" s="18"/>
      <c r="L92" s="18"/>
      <c r="M92" s="18"/>
      <c r="N92" s="19"/>
      <c r="O92" s="19"/>
      <c r="P92" s="19"/>
      <c r="Q92" s="20"/>
      <c r="R92" s="21"/>
      <c r="S92" s="22"/>
      <c r="T92" s="23" t="s">
        <v>1</v>
      </c>
      <c r="V92" s="15">
        <f t="shared" si="11"/>
        <v>0</v>
      </c>
    </row>
    <row r="93" spans="1:22" s="17" customFormat="1" ht="18" customHeight="1">
      <c r="A93" s="185" t="s">
        <v>115</v>
      </c>
      <c r="B93" s="186"/>
      <c r="C93" s="186"/>
      <c r="D93" s="186"/>
      <c r="E93" s="187"/>
      <c r="F93" s="174" t="s">
        <v>2</v>
      </c>
      <c r="G93" s="176"/>
      <c r="H93" s="176"/>
      <c r="I93" s="176"/>
      <c r="J93" s="176"/>
      <c r="K93" s="176"/>
      <c r="L93" s="176" t="s">
        <v>3</v>
      </c>
      <c r="M93" s="176"/>
      <c r="N93" s="176"/>
      <c r="O93" s="176"/>
      <c r="P93" s="175"/>
      <c r="Q93" s="174" t="s">
        <v>4</v>
      </c>
      <c r="R93" s="176"/>
      <c r="S93" s="176"/>
      <c r="T93" s="176"/>
      <c r="V93" s="15"/>
    </row>
    <row r="94" spans="1:22" s="17" customFormat="1" ht="18" customHeight="1">
      <c r="A94" s="188"/>
      <c r="B94" s="188"/>
      <c r="C94" s="188"/>
      <c r="D94" s="188"/>
      <c r="E94" s="189"/>
      <c r="F94" s="180" t="s">
        <v>5</v>
      </c>
      <c r="G94" s="174" t="s">
        <v>6</v>
      </c>
      <c r="H94" s="176"/>
      <c r="I94" s="176"/>
      <c r="J94" s="176"/>
      <c r="K94" s="175"/>
      <c r="L94" s="180" t="s">
        <v>7</v>
      </c>
      <c r="M94" s="195" t="s">
        <v>8</v>
      </c>
      <c r="N94" s="27" t="s">
        <v>9</v>
      </c>
      <c r="O94" s="27" t="s">
        <v>10</v>
      </c>
      <c r="P94" s="27" t="s">
        <v>11</v>
      </c>
      <c r="Q94" s="174" t="s">
        <v>12</v>
      </c>
      <c r="R94" s="175"/>
      <c r="S94" s="174" t="s">
        <v>13</v>
      </c>
      <c r="T94" s="176"/>
      <c r="V94" s="15"/>
    </row>
    <row r="95" spans="1:22" s="17" customFormat="1" ht="18" customHeight="1">
      <c r="A95" s="188"/>
      <c r="B95" s="188"/>
      <c r="C95" s="188"/>
      <c r="D95" s="188"/>
      <c r="E95" s="189"/>
      <c r="F95" s="192"/>
      <c r="G95" s="177" t="s">
        <v>14</v>
      </c>
      <c r="H95" s="178"/>
      <c r="I95" s="178"/>
      <c r="J95" s="179"/>
      <c r="K95" s="180" t="s">
        <v>15</v>
      </c>
      <c r="L95" s="193"/>
      <c r="M95" s="196"/>
      <c r="N95" s="28" t="s">
        <v>16</v>
      </c>
      <c r="O95" s="28" t="s">
        <v>17</v>
      </c>
      <c r="P95" s="28" t="s">
        <v>18</v>
      </c>
      <c r="Q95" s="180" t="s">
        <v>19</v>
      </c>
      <c r="R95" s="27" t="s">
        <v>20</v>
      </c>
      <c r="S95" s="180" t="s">
        <v>19</v>
      </c>
      <c r="T95" s="29" t="s">
        <v>20</v>
      </c>
      <c r="V95" s="15">
        <f t="shared" si="11"/>
        <v>0</v>
      </c>
    </row>
    <row r="96" spans="1:22" s="17" customFormat="1" ht="33" customHeight="1">
      <c r="A96" s="190"/>
      <c r="B96" s="190"/>
      <c r="C96" s="190"/>
      <c r="D96" s="190"/>
      <c r="E96" s="191"/>
      <c r="F96" s="181"/>
      <c r="G96" s="25" t="s">
        <v>21</v>
      </c>
      <c r="H96" s="30" t="s">
        <v>22</v>
      </c>
      <c r="I96" s="31" t="s">
        <v>23</v>
      </c>
      <c r="J96" s="24" t="s">
        <v>24</v>
      </c>
      <c r="K96" s="181"/>
      <c r="L96" s="194"/>
      <c r="M96" s="197"/>
      <c r="N96" s="32" t="s">
        <v>25</v>
      </c>
      <c r="O96" s="32" t="s">
        <v>25</v>
      </c>
      <c r="P96" s="32" t="s">
        <v>26</v>
      </c>
      <c r="Q96" s="181"/>
      <c r="R96" s="32" t="s">
        <v>27</v>
      </c>
      <c r="S96" s="181"/>
      <c r="T96" s="33" t="s">
        <v>27</v>
      </c>
      <c r="V96" s="15">
        <f t="shared" si="11"/>
        <v>0</v>
      </c>
    </row>
    <row r="97" spans="1:22" s="36" customFormat="1" ht="4.5" customHeight="1">
      <c r="A97" s="26"/>
      <c r="B97" s="26"/>
      <c r="C97" s="26"/>
      <c r="D97" s="26"/>
      <c r="E97" s="157"/>
      <c r="F97" s="34"/>
      <c r="G97" s="34"/>
      <c r="H97" s="35"/>
      <c r="I97" s="34"/>
      <c r="J97" s="34"/>
      <c r="K97" s="34"/>
      <c r="M97" s="35"/>
      <c r="N97" s="37"/>
      <c r="O97" s="37"/>
      <c r="P97" s="37"/>
      <c r="Q97" s="34"/>
      <c r="R97" s="37"/>
      <c r="S97" s="34"/>
      <c r="T97" s="37"/>
      <c r="V97" s="15">
        <f t="shared" si="11"/>
        <v>0</v>
      </c>
    </row>
    <row r="98" spans="1:35" s="14" customFormat="1" ht="30" customHeight="1">
      <c r="A98" s="57"/>
      <c r="B98" s="57"/>
      <c r="C98" s="57" t="s">
        <v>155</v>
      </c>
      <c r="D98" s="57"/>
      <c r="E98" s="158"/>
      <c r="F98" s="59">
        <f>+F99+F100</f>
        <v>9796665</v>
      </c>
      <c r="G98" s="59">
        <f>+G99+G100</f>
        <v>9617120</v>
      </c>
      <c r="H98" s="59"/>
      <c r="I98" s="59"/>
      <c r="J98" s="59">
        <f>+J99+J100</f>
        <v>179545</v>
      </c>
      <c r="K98" s="60" t="s">
        <v>28</v>
      </c>
      <c r="L98" s="82" t="s">
        <v>28</v>
      </c>
      <c r="M98" s="73" t="s">
        <v>28</v>
      </c>
      <c r="N98" s="61" t="s">
        <v>28</v>
      </c>
      <c r="O98" s="61" t="s">
        <v>28</v>
      </c>
      <c r="P98" s="61" t="s">
        <v>28</v>
      </c>
      <c r="Q98" s="59">
        <f>+Q99+Q100</f>
        <v>3532170</v>
      </c>
      <c r="R98" s="61">
        <f aca="true" t="shared" si="12" ref="R98:R112">ROUND(Q98/F98*100,2)</f>
        <v>36.05</v>
      </c>
      <c r="S98" s="59">
        <f>+S99+S100</f>
        <v>5006513</v>
      </c>
      <c r="T98" s="61">
        <f t="shared" si="10"/>
        <v>51.1</v>
      </c>
      <c r="U98" s="38"/>
      <c r="V98" s="15">
        <f t="shared" si="11"/>
        <v>0</v>
      </c>
      <c r="W98" s="38"/>
      <c r="X98" s="38"/>
      <c r="Y98" s="38"/>
      <c r="Z98" s="38"/>
      <c r="AA98" s="38"/>
      <c r="AB98" s="38"/>
      <c r="AC98" s="38"/>
      <c r="AD98" s="38"/>
      <c r="AE98" s="38"/>
      <c r="AF98" s="38"/>
      <c r="AG98" s="38"/>
      <c r="AH98" s="38"/>
      <c r="AI98" s="38"/>
    </row>
    <row r="99" spans="1:35" s="14" customFormat="1" ht="30" customHeight="1">
      <c r="A99" s="57"/>
      <c r="B99" s="57"/>
      <c r="C99" s="57"/>
      <c r="D99" s="57" t="s">
        <v>35</v>
      </c>
      <c r="E99" s="75" t="s">
        <v>41</v>
      </c>
      <c r="F99" s="59">
        <f>G99+J99</f>
        <v>7518714</v>
      </c>
      <c r="G99" s="59">
        <v>7439169</v>
      </c>
      <c r="H99" s="60" t="s">
        <v>28</v>
      </c>
      <c r="I99" s="60" t="s">
        <v>28</v>
      </c>
      <c r="J99" s="60">
        <v>79545</v>
      </c>
      <c r="K99" s="60" t="s">
        <v>28</v>
      </c>
      <c r="L99" s="82" t="s">
        <v>28</v>
      </c>
      <c r="M99" s="73" t="s">
        <v>28</v>
      </c>
      <c r="N99" s="61" t="s">
        <v>28</v>
      </c>
      <c r="O99" s="61" t="s">
        <v>28</v>
      </c>
      <c r="P99" s="61" t="s">
        <v>28</v>
      </c>
      <c r="Q99" s="59">
        <v>1254219</v>
      </c>
      <c r="R99" s="61">
        <f t="shared" si="12"/>
        <v>16.68</v>
      </c>
      <c r="S99" s="59">
        <v>2728562</v>
      </c>
      <c r="T99" s="61">
        <f t="shared" si="10"/>
        <v>36.29</v>
      </c>
      <c r="U99" s="38"/>
      <c r="V99" s="15">
        <f t="shared" si="11"/>
        <v>0</v>
      </c>
      <c r="W99" s="38"/>
      <c r="X99" s="38"/>
      <c r="Y99" s="38"/>
      <c r="Z99" s="38"/>
      <c r="AA99" s="38"/>
      <c r="AB99" s="38"/>
      <c r="AC99" s="38"/>
      <c r="AD99" s="38"/>
      <c r="AE99" s="38"/>
      <c r="AF99" s="38"/>
      <c r="AG99" s="38"/>
      <c r="AH99" s="38"/>
      <c r="AI99" s="38"/>
    </row>
    <row r="100" spans="1:35" s="14" customFormat="1" ht="30" customHeight="1">
      <c r="A100" s="57"/>
      <c r="B100" s="57"/>
      <c r="C100" s="57"/>
      <c r="D100" s="57" t="s">
        <v>36</v>
      </c>
      <c r="E100" s="75" t="s">
        <v>31</v>
      </c>
      <c r="F100" s="59">
        <f>G100+J100</f>
        <v>2277951</v>
      </c>
      <c r="G100" s="59">
        <v>2177951</v>
      </c>
      <c r="H100" s="60" t="s">
        <v>28</v>
      </c>
      <c r="I100" s="60" t="s">
        <v>28</v>
      </c>
      <c r="J100" s="59">
        <v>100000</v>
      </c>
      <c r="K100" s="60" t="s">
        <v>28</v>
      </c>
      <c r="L100" s="82" t="s">
        <v>28</v>
      </c>
      <c r="M100" s="73" t="s">
        <v>144</v>
      </c>
      <c r="N100" s="61" t="s">
        <v>28</v>
      </c>
      <c r="O100" s="61" t="s">
        <v>28</v>
      </c>
      <c r="P100" s="61" t="s">
        <v>28</v>
      </c>
      <c r="Q100" s="59">
        <v>2277951</v>
      </c>
      <c r="R100" s="62">
        <f t="shared" si="12"/>
        <v>100</v>
      </c>
      <c r="S100" s="59">
        <v>2277951</v>
      </c>
      <c r="T100" s="62">
        <f aca="true" t="shared" si="13" ref="T100:T111">ROUND(S100/F100*100,2)</f>
        <v>100</v>
      </c>
      <c r="U100" s="38"/>
      <c r="V100" s="15">
        <f t="shared" si="11"/>
        <v>0</v>
      </c>
      <c r="W100" s="38"/>
      <c r="X100" s="38"/>
      <c r="Y100" s="38"/>
      <c r="Z100" s="38"/>
      <c r="AA100" s="38"/>
      <c r="AB100" s="38"/>
      <c r="AC100" s="38"/>
      <c r="AD100" s="38"/>
      <c r="AE100" s="38"/>
      <c r="AF100" s="38"/>
      <c r="AG100" s="38"/>
      <c r="AH100" s="38"/>
      <c r="AI100" s="38"/>
    </row>
    <row r="101" spans="1:35" s="14" customFormat="1" ht="30" customHeight="1">
      <c r="A101" s="199" t="s">
        <v>116</v>
      </c>
      <c r="B101" s="199"/>
      <c r="C101" s="199"/>
      <c r="D101" s="199"/>
      <c r="E101" s="199"/>
      <c r="F101" s="10">
        <f>+F102+F104+F108+F110+F112</f>
        <v>6367051</v>
      </c>
      <c r="G101" s="10">
        <f>+G102+G104+G108+G110+G112</f>
        <v>4938078</v>
      </c>
      <c r="H101" s="56"/>
      <c r="I101" s="56"/>
      <c r="J101" s="10"/>
      <c r="K101" s="10">
        <f>+K112</f>
        <v>1428973</v>
      </c>
      <c r="L101" s="11" t="s">
        <v>28</v>
      </c>
      <c r="M101" s="12" t="s">
        <v>28</v>
      </c>
      <c r="N101" s="13" t="s">
        <v>28</v>
      </c>
      <c r="O101" s="13" t="s">
        <v>28</v>
      </c>
      <c r="P101" s="13" t="s">
        <v>28</v>
      </c>
      <c r="Q101" s="10">
        <f>+Q102+Q104+Q108+Q110+Q112</f>
        <v>2663508</v>
      </c>
      <c r="R101" s="13">
        <f t="shared" si="12"/>
        <v>41.83</v>
      </c>
      <c r="S101" s="10">
        <f>+S102+S104+S108+S110+S112</f>
        <v>2801227</v>
      </c>
      <c r="T101" s="13">
        <f t="shared" si="13"/>
        <v>44</v>
      </c>
      <c r="U101" s="38"/>
      <c r="V101" s="15">
        <f t="shared" si="11"/>
        <v>0</v>
      </c>
      <c r="W101" s="38"/>
      <c r="X101" s="38"/>
      <c r="Y101" s="38"/>
      <c r="Z101" s="38"/>
      <c r="AA101" s="38"/>
      <c r="AB101" s="38"/>
      <c r="AC101" s="38"/>
      <c r="AD101" s="38"/>
      <c r="AE101" s="38"/>
      <c r="AF101" s="38"/>
      <c r="AG101" s="38"/>
      <c r="AH101" s="38"/>
      <c r="AI101" s="38"/>
    </row>
    <row r="102" spans="1:35" s="14" customFormat="1" ht="30" customHeight="1">
      <c r="A102" s="198" t="s">
        <v>66</v>
      </c>
      <c r="B102" s="198"/>
      <c r="C102" s="198"/>
      <c r="D102" s="198"/>
      <c r="E102" s="198"/>
      <c r="F102" s="10">
        <f>+F103</f>
        <v>17395</v>
      </c>
      <c r="G102" s="10">
        <f>+G103</f>
        <v>17395</v>
      </c>
      <c r="H102" s="56" t="s">
        <v>28</v>
      </c>
      <c r="I102" s="56" t="s">
        <v>28</v>
      </c>
      <c r="J102" s="56" t="s">
        <v>28</v>
      </c>
      <c r="K102" s="56" t="s">
        <v>28</v>
      </c>
      <c r="L102" s="11" t="s">
        <v>28</v>
      </c>
      <c r="M102" s="12" t="s">
        <v>28</v>
      </c>
      <c r="N102" s="13" t="s">
        <v>28</v>
      </c>
      <c r="O102" s="13" t="s">
        <v>28</v>
      </c>
      <c r="P102" s="13" t="s">
        <v>28</v>
      </c>
      <c r="Q102" s="10">
        <f>+Q103</f>
        <v>17395</v>
      </c>
      <c r="R102" s="70">
        <f t="shared" si="12"/>
        <v>100</v>
      </c>
      <c r="S102" s="10">
        <f>+S103</f>
        <v>17395</v>
      </c>
      <c r="T102" s="70">
        <f t="shared" si="13"/>
        <v>100</v>
      </c>
      <c r="U102" s="38"/>
      <c r="V102" s="15">
        <f t="shared" si="11"/>
        <v>0</v>
      </c>
      <c r="W102" s="38"/>
      <c r="X102" s="38"/>
      <c r="Y102" s="38"/>
      <c r="Z102" s="38"/>
      <c r="AA102" s="38"/>
      <c r="AB102" s="38"/>
      <c r="AC102" s="38"/>
      <c r="AD102" s="38"/>
      <c r="AE102" s="38"/>
      <c r="AF102" s="38"/>
      <c r="AG102" s="38"/>
      <c r="AH102" s="38"/>
      <c r="AI102" s="38"/>
    </row>
    <row r="103" spans="1:35" s="14" customFormat="1" ht="30" customHeight="1">
      <c r="A103" s="57"/>
      <c r="B103" s="57"/>
      <c r="C103" s="57" t="s">
        <v>30</v>
      </c>
      <c r="D103" s="57"/>
      <c r="E103" s="158"/>
      <c r="F103" s="59">
        <v>17395</v>
      </c>
      <c r="G103" s="59">
        <v>17395</v>
      </c>
      <c r="H103" s="60" t="s">
        <v>28</v>
      </c>
      <c r="I103" s="60" t="s">
        <v>28</v>
      </c>
      <c r="J103" s="60" t="s">
        <v>28</v>
      </c>
      <c r="K103" s="60" t="s">
        <v>28</v>
      </c>
      <c r="L103" s="82" t="s">
        <v>28</v>
      </c>
      <c r="M103" s="63" t="s">
        <v>144</v>
      </c>
      <c r="N103" s="61" t="s">
        <v>28</v>
      </c>
      <c r="O103" s="61" t="s">
        <v>28</v>
      </c>
      <c r="P103" s="61" t="s">
        <v>28</v>
      </c>
      <c r="Q103" s="59">
        <v>17395</v>
      </c>
      <c r="R103" s="62">
        <f t="shared" si="12"/>
        <v>100</v>
      </c>
      <c r="S103" s="59">
        <v>17395</v>
      </c>
      <c r="T103" s="62">
        <f t="shared" si="13"/>
        <v>100</v>
      </c>
      <c r="U103" s="38"/>
      <c r="V103" s="15">
        <f t="shared" si="11"/>
        <v>0</v>
      </c>
      <c r="W103" s="38"/>
      <c r="X103" s="38"/>
      <c r="Y103" s="38"/>
      <c r="Z103" s="38"/>
      <c r="AA103" s="38"/>
      <c r="AB103" s="38"/>
      <c r="AC103" s="38"/>
      <c r="AD103" s="38"/>
      <c r="AE103" s="38"/>
      <c r="AF103" s="38"/>
      <c r="AG103" s="38"/>
      <c r="AH103" s="38"/>
      <c r="AI103" s="38"/>
    </row>
    <row r="104" spans="1:22" s="14" customFormat="1" ht="30" customHeight="1">
      <c r="A104" s="198" t="s">
        <v>67</v>
      </c>
      <c r="B104" s="198"/>
      <c r="C104" s="198"/>
      <c r="D104" s="198"/>
      <c r="E104" s="198"/>
      <c r="F104" s="10">
        <f>+F105</f>
        <v>1030247</v>
      </c>
      <c r="G104" s="10">
        <f>+G105</f>
        <v>1030247</v>
      </c>
      <c r="H104" s="56" t="s">
        <v>28</v>
      </c>
      <c r="I104" s="56" t="s">
        <v>28</v>
      </c>
      <c r="J104" s="10"/>
      <c r="K104" s="56" t="s">
        <v>28</v>
      </c>
      <c r="L104" s="11" t="s">
        <v>28</v>
      </c>
      <c r="M104" s="12" t="s">
        <v>28</v>
      </c>
      <c r="N104" s="13" t="s">
        <v>28</v>
      </c>
      <c r="O104" s="13" t="s">
        <v>28</v>
      </c>
      <c r="P104" s="13" t="s">
        <v>28</v>
      </c>
      <c r="Q104" s="10">
        <f>+Q105</f>
        <v>837847</v>
      </c>
      <c r="R104" s="13">
        <f t="shared" si="12"/>
        <v>81.32</v>
      </c>
      <c r="S104" s="10">
        <f>+S105</f>
        <v>837847</v>
      </c>
      <c r="T104" s="13">
        <f t="shared" si="13"/>
        <v>81.32</v>
      </c>
      <c r="V104" s="15">
        <f t="shared" si="11"/>
        <v>0</v>
      </c>
    </row>
    <row r="105" spans="1:22" s="14" customFormat="1" ht="30" customHeight="1">
      <c r="A105" s="57"/>
      <c r="B105" s="57"/>
      <c r="C105" s="57" t="s">
        <v>30</v>
      </c>
      <c r="D105" s="57"/>
      <c r="E105" s="158"/>
      <c r="F105" s="59">
        <f>+F106+F107</f>
        <v>1030247</v>
      </c>
      <c r="G105" s="59">
        <f>+G106+G107</f>
        <v>1030247</v>
      </c>
      <c r="H105" s="60" t="s">
        <v>28</v>
      </c>
      <c r="I105" s="60" t="s">
        <v>28</v>
      </c>
      <c r="J105" s="59"/>
      <c r="K105" s="60" t="s">
        <v>28</v>
      </c>
      <c r="L105" s="82" t="s">
        <v>28</v>
      </c>
      <c r="M105" s="73" t="s">
        <v>28</v>
      </c>
      <c r="N105" s="61" t="s">
        <v>28</v>
      </c>
      <c r="O105" s="61" t="s">
        <v>28</v>
      </c>
      <c r="P105" s="61" t="s">
        <v>28</v>
      </c>
      <c r="Q105" s="59">
        <f>+Q106+Q107</f>
        <v>837847</v>
      </c>
      <c r="R105" s="61">
        <f t="shared" si="12"/>
        <v>81.32</v>
      </c>
      <c r="S105" s="59">
        <f>+S106+S107</f>
        <v>837847</v>
      </c>
      <c r="T105" s="61">
        <f t="shared" si="13"/>
        <v>81.32</v>
      </c>
      <c r="V105" s="15">
        <f t="shared" si="11"/>
        <v>0</v>
      </c>
    </row>
    <row r="106" spans="1:22" s="14" customFormat="1" ht="30" customHeight="1">
      <c r="A106" s="57"/>
      <c r="B106" s="57"/>
      <c r="C106" s="57"/>
      <c r="D106" s="57" t="s">
        <v>35</v>
      </c>
      <c r="E106" s="75" t="s">
        <v>41</v>
      </c>
      <c r="F106" s="59">
        <v>195000</v>
      </c>
      <c r="G106" s="59">
        <v>195000</v>
      </c>
      <c r="H106" s="60" t="s">
        <v>28</v>
      </c>
      <c r="I106" s="60" t="s">
        <v>28</v>
      </c>
      <c r="J106" s="60" t="s">
        <v>28</v>
      </c>
      <c r="K106" s="60" t="s">
        <v>28</v>
      </c>
      <c r="L106" s="82" t="s">
        <v>28</v>
      </c>
      <c r="M106" s="73" t="s">
        <v>28</v>
      </c>
      <c r="N106" s="61" t="s">
        <v>28</v>
      </c>
      <c r="O106" s="61" t="s">
        <v>28</v>
      </c>
      <c r="P106" s="61" t="s">
        <v>28</v>
      </c>
      <c r="Q106" s="59">
        <v>2600</v>
      </c>
      <c r="R106" s="61">
        <f t="shared" si="12"/>
        <v>1.33</v>
      </c>
      <c r="S106" s="59">
        <v>2600</v>
      </c>
      <c r="T106" s="61">
        <f t="shared" si="13"/>
        <v>1.33</v>
      </c>
      <c r="V106" s="15">
        <f t="shared" si="11"/>
        <v>0</v>
      </c>
    </row>
    <row r="107" spans="1:22" s="14" customFormat="1" ht="30" customHeight="1">
      <c r="A107" s="57"/>
      <c r="B107" s="57"/>
      <c r="C107" s="57"/>
      <c r="D107" s="57" t="s">
        <v>36</v>
      </c>
      <c r="E107" s="75" t="s">
        <v>31</v>
      </c>
      <c r="F107" s="59">
        <v>835247</v>
      </c>
      <c r="G107" s="59">
        <v>835247</v>
      </c>
      <c r="H107" s="60" t="s">
        <v>28</v>
      </c>
      <c r="I107" s="60" t="s">
        <v>28</v>
      </c>
      <c r="J107" s="59"/>
      <c r="K107" s="60" t="s">
        <v>28</v>
      </c>
      <c r="L107" s="82" t="s">
        <v>28</v>
      </c>
      <c r="M107" s="73" t="s">
        <v>144</v>
      </c>
      <c r="N107" s="61" t="s">
        <v>28</v>
      </c>
      <c r="O107" s="61" t="s">
        <v>28</v>
      </c>
      <c r="P107" s="61" t="s">
        <v>28</v>
      </c>
      <c r="Q107" s="59">
        <v>835247</v>
      </c>
      <c r="R107" s="62">
        <f t="shared" si="12"/>
        <v>100</v>
      </c>
      <c r="S107" s="59">
        <v>835247</v>
      </c>
      <c r="T107" s="62">
        <f t="shared" si="13"/>
        <v>100</v>
      </c>
      <c r="V107" s="15">
        <f t="shared" si="11"/>
        <v>0</v>
      </c>
    </row>
    <row r="108" spans="1:22" s="14" customFormat="1" ht="30" customHeight="1">
      <c r="A108" s="198" t="s">
        <v>68</v>
      </c>
      <c r="B108" s="198"/>
      <c r="C108" s="198"/>
      <c r="D108" s="198"/>
      <c r="E108" s="198"/>
      <c r="F108" s="10">
        <f>+F109</f>
        <v>538691</v>
      </c>
      <c r="G108" s="10">
        <f>+G109</f>
        <v>538691</v>
      </c>
      <c r="H108" s="56" t="s">
        <v>28</v>
      </c>
      <c r="I108" s="56" t="s">
        <v>28</v>
      </c>
      <c r="J108" s="56" t="s">
        <v>28</v>
      </c>
      <c r="K108" s="56" t="s">
        <v>28</v>
      </c>
      <c r="L108" s="11" t="s">
        <v>28</v>
      </c>
      <c r="M108" s="12" t="s">
        <v>28</v>
      </c>
      <c r="N108" s="13" t="s">
        <v>28</v>
      </c>
      <c r="O108" s="13" t="s">
        <v>28</v>
      </c>
      <c r="P108" s="13" t="s">
        <v>28</v>
      </c>
      <c r="Q108" s="10">
        <f>+Q109</f>
        <v>538691</v>
      </c>
      <c r="R108" s="70">
        <f t="shared" si="12"/>
        <v>100</v>
      </c>
      <c r="S108" s="10">
        <f>+S109</f>
        <v>538691</v>
      </c>
      <c r="T108" s="70">
        <f t="shared" si="13"/>
        <v>100</v>
      </c>
      <c r="V108" s="15">
        <f t="shared" si="11"/>
        <v>0</v>
      </c>
    </row>
    <row r="109" spans="1:22" s="14" customFormat="1" ht="30" customHeight="1">
      <c r="A109" s="57"/>
      <c r="B109" s="57"/>
      <c r="C109" s="57" t="s">
        <v>30</v>
      </c>
      <c r="D109" s="57"/>
      <c r="E109" s="158"/>
      <c r="F109" s="59">
        <v>538691</v>
      </c>
      <c r="G109" s="59">
        <v>538691</v>
      </c>
      <c r="H109" s="60" t="s">
        <v>28</v>
      </c>
      <c r="I109" s="60" t="s">
        <v>28</v>
      </c>
      <c r="J109" s="60" t="s">
        <v>28</v>
      </c>
      <c r="K109" s="60" t="s">
        <v>28</v>
      </c>
      <c r="L109" s="82" t="s">
        <v>28</v>
      </c>
      <c r="M109" s="73" t="s">
        <v>144</v>
      </c>
      <c r="N109" s="61" t="s">
        <v>28</v>
      </c>
      <c r="O109" s="61" t="s">
        <v>28</v>
      </c>
      <c r="P109" s="61" t="s">
        <v>28</v>
      </c>
      <c r="Q109" s="59">
        <v>538691</v>
      </c>
      <c r="R109" s="62">
        <f t="shared" si="12"/>
        <v>100</v>
      </c>
      <c r="S109" s="59">
        <v>538691</v>
      </c>
      <c r="T109" s="62">
        <f t="shared" si="13"/>
        <v>100</v>
      </c>
      <c r="V109" s="15">
        <f t="shared" si="11"/>
        <v>0</v>
      </c>
    </row>
    <row r="110" spans="1:35" s="14" customFormat="1" ht="30" customHeight="1">
      <c r="A110" s="198" t="s">
        <v>69</v>
      </c>
      <c r="B110" s="198"/>
      <c r="C110" s="198"/>
      <c r="D110" s="198"/>
      <c r="E110" s="198"/>
      <c r="F110" s="10">
        <f>+F111</f>
        <v>20088</v>
      </c>
      <c r="G110" s="10">
        <f>+G111</f>
        <v>20088</v>
      </c>
      <c r="H110" s="56" t="s">
        <v>28</v>
      </c>
      <c r="I110" s="56" t="s">
        <v>28</v>
      </c>
      <c r="J110" s="56" t="s">
        <v>28</v>
      </c>
      <c r="K110" s="56" t="s">
        <v>28</v>
      </c>
      <c r="L110" s="11" t="s">
        <v>28</v>
      </c>
      <c r="M110" s="12" t="s">
        <v>28</v>
      </c>
      <c r="N110" s="13" t="s">
        <v>28</v>
      </c>
      <c r="O110" s="13" t="s">
        <v>28</v>
      </c>
      <c r="P110" s="13" t="s">
        <v>28</v>
      </c>
      <c r="Q110" s="10">
        <f>+Q111</f>
        <v>20088</v>
      </c>
      <c r="R110" s="70">
        <f t="shared" si="12"/>
        <v>100</v>
      </c>
      <c r="S110" s="10">
        <f>+S111</f>
        <v>20088</v>
      </c>
      <c r="T110" s="70">
        <f t="shared" si="13"/>
        <v>100</v>
      </c>
      <c r="U110" s="38"/>
      <c r="V110" s="15">
        <f t="shared" si="11"/>
        <v>0</v>
      </c>
      <c r="W110" s="38"/>
      <c r="X110" s="38"/>
      <c r="Y110" s="38"/>
      <c r="Z110" s="38"/>
      <c r="AA110" s="38"/>
      <c r="AB110" s="38"/>
      <c r="AC110" s="38"/>
      <c r="AD110" s="38"/>
      <c r="AE110" s="38"/>
      <c r="AF110" s="38"/>
      <c r="AG110" s="38"/>
      <c r="AH110" s="38"/>
      <c r="AI110" s="38"/>
    </row>
    <row r="111" spans="1:35" s="14" customFormat="1" ht="30" customHeight="1">
      <c r="A111" s="57"/>
      <c r="B111" s="57"/>
      <c r="C111" s="57" t="s">
        <v>30</v>
      </c>
      <c r="D111" s="57"/>
      <c r="E111" s="158"/>
      <c r="F111" s="59">
        <f>+G111</f>
        <v>20088</v>
      </c>
      <c r="G111" s="59">
        <v>20088</v>
      </c>
      <c r="H111" s="60" t="s">
        <v>28</v>
      </c>
      <c r="I111" s="60" t="s">
        <v>28</v>
      </c>
      <c r="J111" s="60" t="s">
        <v>28</v>
      </c>
      <c r="K111" s="60" t="s">
        <v>28</v>
      </c>
      <c r="L111" s="82" t="s">
        <v>28</v>
      </c>
      <c r="M111" s="73" t="s">
        <v>144</v>
      </c>
      <c r="N111" s="61" t="s">
        <v>28</v>
      </c>
      <c r="O111" s="61" t="s">
        <v>28</v>
      </c>
      <c r="P111" s="61" t="s">
        <v>28</v>
      </c>
      <c r="Q111" s="59">
        <v>20088</v>
      </c>
      <c r="R111" s="62">
        <f t="shared" si="12"/>
        <v>100</v>
      </c>
      <c r="S111" s="59">
        <v>20088</v>
      </c>
      <c r="T111" s="62">
        <f t="shared" si="13"/>
        <v>100</v>
      </c>
      <c r="U111" s="38"/>
      <c r="V111" s="15">
        <f t="shared" si="11"/>
        <v>0</v>
      </c>
      <c r="W111" s="38"/>
      <c r="X111" s="38"/>
      <c r="Y111" s="38"/>
      <c r="Z111" s="38"/>
      <c r="AA111" s="38"/>
      <c r="AB111" s="38"/>
      <c r="AC111" s="38"/>
      <c r="AD111" s="38"/>
      <c r="AE111" s="38"/>
      <c r="AF111" s="38"/>
      <c r="AG111" s="38"/>
      <c r="AH111" s="38"/>
      <c r="AI111" s="38"/>
    </row>
    <row r="112" spans="1:35" s="41" customFormat="1" ht="30" customHeight="1">
      <c r="A112" s="198" t="s">
        <v>70</v>
      </c>
      <c r="B112" s="198"/>
      <c r="C112" s="198"/>
      <c r="D112" s="198"/>
      <c r="E112" s="198"/>
      <c r="F112" s="10">
        <f>+G112+K112</f>
        <v>4760630</v>
      </c>
      <c r="G112" s="10">
        <f>+G113+G115</f>
        <v>3331657</v>
      </c>
      <c r="H112" s="56" t="s">
        <v>28</v>
      </c>
      <c r="I112" s="56" t="s">
        <v>28</v>
      </c>
      <c r="J112" s="56" t="s">
        <v>28</v>
      </c>
      <c r="K112" s="10">
        <f>+K113</f>
        <v>1428973</v>
      </c>
      <c r="L112" s="11" t="s">
        <v>28</v>
      </c>
      <c r="M112" s="100" t="s">
        <v>28</v>
      </c>
      <c r="N112" s="101" t="s">
        <v>28</v>
      </c>
      <c r="O112" s="13" t="s">
        <v>28</v>
      </c>
      <c r="P112" s="13" t="s">
        <v>28</v>
      </c>
      <c r="Q112" s="10">
        <f>+Q115</f>
        <v>1249487</v>
      </c>
      <c r="R112" s="13">
        <f t="shared" si="12"/>
        <v>26.25</v>
      </c>
      <c r="S112" s="10">
        <f>+S113+S115</f>
        <v>1387206</v>
      </c>
      <c r="T112" s="13">
        <f aca="true" t="shared" si="14" ref="T112:T117">ROUND(S112/F112*100,2)</f>
        <v>29.14</v>
      </c>
      <c r="U112" s="40"/>
      <c r="V112" s="15">
        <f t="shared" si="11"/>
        <v>0</v>
      </c>
      <c r="W112" s="40"/>
      <c r="X112" s="40"/>
      <c r="Y112" s="40"/>
      <c r="Z112" s="40"/>
      <c r="AA112" s="40"/>
      <c r="AB112" s="40"/>
      <c r="AC112" s="40"/>
      <c r="AD112" s="40"/>
      <c r="AE112" s="40"/>
      <c r="AF112" s="40"/>
      <c r="AG112" s="40"/>
      <c r="AH112" s="40"/>
      <c r="AI112" s="40"/>
    </row>
    <row r="113" spans="1:35" s="1" customFormat="1" ht="30" customHeight="1">
      <c r="A113" s="57"/>
      <c r="B113" s="57"/>
      <c r="C113" s="57" t="s">
        <v>34</v>
      </c>
      <c r="D113" s="57"/>
      <c r="E113" s="158"/>
      <c r="F113" s="59">
        <f>+F114</f>
        <v>2440670</v>
      </c>
      <c r="G113" s="59">
        <f>+G114</f>
        <v>1011697</v>
      </c>
      <c r="H113" s="60" t="s">
        <v>28</v>
      </c>
      <c r="I113" s="60" t="s">
        <v>28</v>
      </c>
      <c r="J113" s="60" t="s">
        <v>28</v>
      </c>
      <c r="K113" s="59">
        <f>+K114</f>
        <v>1428973</v>
      </c>
      <c r="L113" s="82" t="s">
        <v>28</v>
      </c>
      <c r="M113" s="83" t="s">
        <v>28</v>
      </c>
      <c r="N113" s="84" t="s">
        <v>28</v>
      </c>
      <c r="O113" s="61" t="s">
        <v>28</v>
      </c>
      <c r="P113" s="61" t="s">
        <v>28</v>
      </c>
      <c r="Q113" s="59"/>
      <c r="R113" s="61"/>
      <c r="S113" s="59">
        <f>+S114</f>
        <v>125349</v>
      </c>
      <c r="T113" s="61">
        <f t="shared" si="14"/>
        <v>5.14</v>
      </c>
      <c r="U113" s="2"/>
      <c r="V113" s="15">
        <f t="shared" si="11"/>
        <v>0</v>
      </c>
      <c r="W113" s="2"/>
      <c r="X113" s="2"/>
      <c r="Y113" s="2"/>
      <c r="Z113" s="2"/>
      <c r="AA113" s="2"/>
      <c r="AB113" s="2"/>
      <c r="AC113" s="2"/>
      <c r="AD113" s="2"/>
      <c r="AE113" s="2"/>
      <c r="AF113" s="2"/>
      <c r="AG113" s="2"/>
      <c r="AH113" s="2"/>
      <c r="AI113" s="2"/>
    </row>
    <row r="114" spans="1:35" s="1" customFormat="1" ht="51.75" customHeight="1">
      <c r="A114" s="57"/>
      <c r="B114" s="57"/>
      <c r="C114" s="57"/>
      <c r="D114" s="57"/>
      <c r="E114" s="72" t="s">
        <v>371</v>
      </c>
      <c r="F114" s="59">
        <v>2440670</v>
      </c>
      <c r="G114" s="59">
        <v>1011697</v>
      </c>
      <c r="H114" s="60" t="s">
        <v>28</v>
      </c>
      <c r="I114" s="60" t="s">
        <v>28</v>
      </c>
      <c r="J114" s="60" t="s">
        <v>28</v>
      </c>
      <c r="K114" s="59">
        <v>1428973</v>
      </c>
      <c r="L114" s="82" t="s">
        <v>186</v>
      </c>
      <c r="M114" s="73" t="s">
        <v>71</v>
      </c>
      <c r="N114" s="149" t="s">
        <v>317</v>
      </c>
      <c r="O114" s="149" t="s">
        <v>318</v>
      </c>
      <c r="P114" s="149" t="s">
        <v>319</v>
      </c>
      <c r="Q114" s="59"/>
      <c r="R114" s="61"/>
      <c r="S114" s="59">
        <v>125349</v>
      </c>
      <c r="T114" s="61">
        <f t="shared" si="14"/>
        <v>5.14</v>
      </c>
      <c r="U114" s="2"/>
      <c r="V114" s="15">
        <f t="shared" si="11"/>
        <v>0</v>
      </c>
      <c r="W114" s="2"/>
      <c r="X114" s="2"/>
      <c r="Y114" s="2"/>
      <c r="Z114" s="2"/>
      <c r="AA114" s="2"/>
      <c r="AB114" s="2"/>
      <c r="AC114" s="2"/>
      <c r="AD114" s="2"/>
      <c r="AE114" s="2"/>
      <c r="AF114" s="2"/>
      <c r="AG114" s="2"/>
      <c r="AH114" s="2"/>
      <c r="AI114" s="2"/>
    </row>
    <row r="115" spans="1:35" s="1" customFormat="1" ht="30" customHeight="1">
      <c r="A115" s="57"/>
      <c r="B115" s="57"/>
      <c r="C115" s="57" t="s">
        <v>40</v>
      </c>
      <c r="D115" s="57"/>
      <c r="E115" s="158"/>
      <c r="F115" s="59">
        <f>+F116+F117</f>
        <v>2319960</v>
      </c>
      <c r="G115" s="59">
        <f>+G116+G117</f>
        <v>2319960</v>
      </c>
      <c r="H115" s="60" t="s">
        <v>28</v>
      </c>
      <c r="I115" s="60" t="s">
        <v>28</v>
      </c>
      <c r="J115" s="60" t="s">
        <v>28</v>
      </c>
      <c r="K115" s="60" t="s">
        <v>28</v>
      </c>
      <c r="L115" s="82" t="s">
        <v>28</v>
      </c>
      <c r="M115" s="83" t="s">
        <v>28</v>
      </c>
      <c r="N115" s="84" t="s">
        <v>28</v>
      </c>
      <c r="O115" s="61" t="s">
        <v>28</v>
      </c>
      <c r="P115" s="61" t="s">
        <v>28</v>
      </c>
      <c r="Q115" s="59">
        <f>+Q116+Q117</f>
        <v>1249487</v>
      </c>
      <c r="R115" s="61">
        <f>ROUND(Q115/F115*100,2)</f>
        <v>53.86</v>
      </c>
      <c r="S115" s="59">
        <f>+S116+S117</f>
        <v>1261857</v>
      </c>
      <c r="T115" s="61">
        <f t="shared" si="14"/>
        <v>54.39</v>
      </c>
      <c r="U115" s="2"/>
      <c r="V115" s="15">
        <f t="shared" si="11"/>
        <v>0</v>
      </c>
      <c r="W115" s="2"/>
      <c r="X115" s="2"/>
      <c r="Y115" s="2"/>
      <c r="Z115" s="2"/>
      <c r="AA115" s="2"/>
      <c r="AB115" s="2"/>
      <c r="AC115" s="2"/>
      <c r="AD115" s="2"/>
      <c r="AE115" s="2"/>
      <c r="AF115" s="2"/>
      <c r="AG115" s="2"/>
      <c r="AH115" s="2"/>
      <c r="AI115" s="2"/>
    </row>
    <row r="116" spans="1:35" s="1" customFormat="1" ht="30" customHeight="1">
      <c r="A116" s="57"/>
      <c r="B116" s="57"/>
      <c r="C116" s="57"/>
      <c r="D116" s="57" t="s">
        <v>35</v>
      </c>
      <c r="E116" s="75" t="s">
        <v>41</v>
      </c>
      <c r="F116" s="59">
        <v>1599680</v>
      </c>
      <c r="G116" s="59">
        <v>1599680</v>
      </c>
      <c r="H116" s="60" t="s">
        <v>28</v>
      </c>
      <c r="I116" s="60" t="s">
        <v>28</v>
      </c>
      <c r="J116" s="60" t="s">
        <v>28</v>
      </c>
      <c r="K116" s="60" t="s">
        <v>28</v>
      </c>
      <c r="L116" s="82" t="s">
        <v>28</v>
      </c>
      <c r="M116" s="83"/>
      <c r="N116" s="84" t="s">
        <v>28</v>
      </c>
      <c r="O116" s="61" t="s">
        <v>28</v>
      </c>
      <c r="P116" s="61" t="s">
        <v>28</v>
      </c>
      <c r="Q116" s="59">
        <v>529207</v>
      </c>
      <c r="R116" s="61">
        <f>ROUND(Q116/F116*100,2)</f>
        <v>33.08</v>
      </c>
      <c r="S116" s="59">
        <v>541577</v>
      </c>
      <c r="T116" s="61">
        <f t="shared" si="14"/>
        <v>33.86</v>
      </c>
      <c r="U116" s="2"/>
      <c r="V116" s="15">
        <f t="shared" si="11"/>
        <v>0</v>
      </c>
      <c r="W116" s="2"/>
      <c r="X116" s="2"/>
      <c r="Y116" s="2"/>
      <c r="Z116" s="2"/>
      <c r="AA116" s="2"/>
      <c r="AB116" s="2"/>
      <c r="AC116" s="2"/>
      <c r="AD116" s="2"/>
      <c r="AE116" s="2"/>
      <c r="AF116" s="2"/>
      <c r="AG116" s="2"/>
      <c r="AH116" s="2"/>
      <c r="AI116" s="2"/>
    </row>
    <row r="117" spans="1:35" s="69" customFormat="1" ht="30" customHeight="1">
      <c r="A117" s="92"/>
      <c r="B117" s="92"/>
      <c r="C117" s="92"/>
      <c r="D117" s="92" t="s">
        <v>36</v>
      </c>
      <c r="E117" s="161" t="s">
        <v>31</v>
      </c>
      <c r="F117" s="95">
        <v>720280</v>
      </c>
      <c r="G117" s="95">
        <v>720280</v>
      </c>
      <c r="H117" s="96" t="s">
        <v>28</v>
      </c>
      <c r="I117" s="96" t="s">
        <v>28</v>
      </c>
      <c r="J117" s="96" t="s">
        <v>28</v>
      </c>
      <c r="K117" s="96" t="s">
        <v>28</v>
      </c>
      <c r="L117" s="116" t="s">
        <v>28</v>
      </c>
      <c r="M117" s="97" t="s">
        <v>144</v>
      </c>
      <c r="N117" s="98" t="s">
        <v>28</v>
      </c>
      <c r="O117" s="98" t="s">
        <v>28</v>
      </c>
      <c r="P117" s="98" t="s">
        <v>28</v>
      </c>
      <c r="Q117" s="95">
        <v>720280</v>
      </c>
      <c r="R117" s="117">
        <f>ROUND(Q117/F117*100,2)</f>
        <v>100</v>
      </c>
      <c r="S117" s="95">
        <v>720280</v>
      </c>
      <c r="T117" s="117">
        <f t="shared" si="14"/>
        <v>100</v>
      </c>
      <c r="U117" s="68"/>
      <c r="V117" s="136">
        <f t="shared" si="11"/>
        <v>0</v>
      </c>
      <c r="W117" s="68"/>
      <c r="X117" s="68"/>
      <c r="Y117" s="68"/>
      <c r="Z117" s="68"/>
      <c r="AA117" s="68"/>
      <c r="AB117" s="68"/>
      <c r="AC117" s="68"/>
      <c r="AD117" s="68"/>
      <c r="AE117" s="68"/>
      <c r="AF117" s="68"/>
      <c r="AG117" s="68"/>
      <c r="AH117" s="68"/>
      <c r="AI117" s="68"/>
    </row>
    <row r="118" spans="5:22" s="16" customFormat="1" ht="30" customHeight="1">
      <c r="E118" s="182" t="s">
        <v>0</v>
      </c>
      <c r="F118" s="182"/>
      <c r="G118" s="182"/>
      <c r="H118" s="182"/>
      <c r="I118" s="182"/>
      <c r="J118" s="182"/>
      <c r="K118" s="182"/>
      <c r="L118" s="183" t="s">
        <v>114</v>
      </c>
      <c r="M118" s="183"/>
      <c r="N118" s="183"/>
      <c r="O118" s="183"/>
      <c r="P118" s="183"/>
      <c r="Q118" s="183"/>
      <c r="R118" s="184"/>
      <c r="S118" s="184"/>
      <c r="T118" s="184"/>
      <c r="V118" s="15">
        <f t="shared" si="11"/>
        <v>0</v>
      </c>
    </row>
    <row r="119" spans="5:22" s="17" customFormat="1" ht="21" customHeight="1">
      <c r="E119" s="156"/>
      <c r="F119" s="18"/>
      <c r="G119" s="18"/>
      <c r="H119" s="18"/>
      <c r="I119" s="18"/>
      <c r="J119" s="18"/>
      <c r="K119" s="18"/>
      <c r="L119" s="18"/>
      <c r="M119" s="18"/>
      <c r="N119" s="19"/>
      <c r="O119" s="19"/>
      <c r="P119" s="19"/>
      <c r="Q119" s="20"/>
      <c r="R119" s="21"/>
      <c r="S119" s="22"/>
      <c r="T119" s="23" t="s">
        <v>1</v>
      </c>
      <c r="V119" s="15">
        <f t="shared" si="11"/>
        <v>0</v>
      </c>
    </row>
    <row r="120" spans="1:22" s="17" customFormat="1" ht="18" customHeight="1">
      <c r="A120" s="185" t="s">
        <v>115</v>
      </c>
      <c r="B120" s="186"/>
      <c r="C120" s="186"/>
      <c r="D120" s="186"/>
      <c r="E120" s="187"/>
      <c r="F120" s="174" t="s">
        <v>2</v>
      </c>
      <c r="G120" s="176"/>
      <c r="H120" s="176"/>
      <c r="I120" s="176"/>
      <c r="J120" s="176"/>
      <c r="K120" s="176"/>
      <c r="L120" s="176" t="s">
        <v>3</v>
      </c>
      <c r="M120" s="176"/>
      <c r="N120" s="176"/>
      <c r="O120" s="176"/>
      <c r="P120" s="175"/>
      <c r="Q120" s="174" t="s">
        <v>4</v>
      </c>
      <c r="R120" s="176"/>
      <c r="S120" s="176"/>
      <c r="T120" s="176"/>
      <c r="V120" s="15"/>
    </row>
    <row r="121" spans="1:22" s="17" customFormat="1" ht="18" customHeight="1">
      <c r="A121" s="188"/>
      <c r="B121" s="188"/>
      <c r="C121" s="188"/>
      <c r="D121" s="188"/>
      <c r="E121" s="189"/>
      <c r="F121" s="180" t="s">
        <v>5</v>
      </c>
      <c r="G121" s="174" t="s">
        <v>6</v>
      </c>
      <c r="H121" s="176"/>
      <c r="I121" s="176"/>
      <c r="J121" s="176"/>
      <c r="K121" s="175"/>
      <c r="L121" s="180" t="s">
        <v>7</v>
      </c>
      <c r="M121" s="195" t="s">
        <v>8</v>
      </c>
      <c r="N121" s="27" t="s">
        <v>9</v>
      </c>
      <c r="O121" s="27" t="s">
        <v>10</v>
      </c>
      <c r="P121" s="27" t="s">
        <v>11</v>
      </c>
      <c r="Q121" s="174" t="s">
        <v>12</v>
      </c>
      <c r="R121" s="175"/>
      <c r="S121" s="174" t="s">
        <v>13</v>
      </c>
      <c r="T121" s="176"/>
      <c r="V121" s="15"/>
    </row>
    <row r="122" spans="1:22" s="17" customFormat="1" ht="18" customHeight="1">
      <c r="A122" s="188"/>
      <c r="B122" s="188"/>
      <c r="C122" s="188"/>
      <c r="D122" s="188"/>
      <c r="E122" s="189"/>
      <c r="F122" s="192"/>
      <c r="G122" s="177" t="s">
        <v>14</v>
      </c>
      <c r="H122" s="178"/>
      <c r="I122" s="178"/>
      <c r="J122" s="179"/>
      <c r="K122" s="180" t="s">
        <v>15</v>
      </c>
      <c r="L122" s="193"/>
      <c r="M122" s="196"/>
      <c r="N122" s="28" t="s">
        <v>16</v>
      </c>
      <c r="O122" s="28" t="s">
        <v>17</v>
      </c>
      <c r="P122" s="28" t="s">
        <v>18</v>
      </c>
      <c r="Q122" s="180" t="s">
        <v>19</v>
      </c>
      <c r="R122" s="27" t="s">
        <v>20</v>
      </c>
      <c r="S122" s="180" t="s">
        <v>19</v>
      </c>
      <c r="T122" s="29" t="s">
        <v>20</v>
      </c>
      <c r="V122" s="15">
        <f t="shared" si="11"/>
        <v>0</v>
      </c>
    </row>
    <row r="123" spans="1:22" s="17" customFormat="1" ht="33" customHeight="1">
      <c r="A123" s="190"/>
      <c r="B123" s="190"/>
      <c r="C123" s="190"/>
      <c r="D123" s="190"/>
      <c r="E123" s="191"/>
      <c r="F123" s="181"/>
      <c r="G123" s="25" t="s">
        <v>21</v>
      </c>
      <c r="H123" s="30" t="s">
        <v>22</v>
      </c>
      <c r="I123" s="31" t="s">
        <v>23</v>
      </c>
      <c r="J123" s="24" t="s">
        <v>24</v>
      </c>
      <c r="K123" s="181"/>
      <c r="L123" s="194"/>
      <c r="M123" s="197"/>
      <c r="N123" s="32" t="s">
        <v>25</v>
      </c>
      <c r="O123" s="32" t="s">
        <v>25</v>
      </c>
      <c r="P123" s="32" t="s">
        <v>26</v>
      </c>
      <c r="Q123" s="181"/>
      <c r="R123" s="32" t="s">
        <v>27</v>
      </c>
      <c r="S123" s="181"/>
      <c r="T123" s="33" t="s">
        <v>27</v>
      </c>
      <c r="V123" s="15">
        <f t="shared" si="11"/>
        <v>0</v>
      </c>
    </row>
    <row r="124" spans="1:22" s="36" customFormat="1" ht="4.5" customHeight="1">
      <c r="A124" s="26"/>
      <c r="B124" s="26"/>
      <c r="C124" s="26"/>
      <c r="D124" s="26"/>
      <c r="E124" s="157"/>
      <c r="F124" s="34"/>
      <c r="G124" s="34"/>
      <c r="H124" s="35"/>
      <c r="I124" s="34"/>
      <c r="J124" s="34"/>
      <c r="K124" s="34"/>
      <c r="M124" s="35"/>
      <c r="N124" s="37"/>
      <c r="O124" s="37"/>
      <c r="P124" s="37"/>
      <c r="Q124" s="34"/>
      <c r="R124" s="37"/>
      <c r="S124" s="34"/>
      <c r="T124" s="37"/>
      <c r="V124" s="15">
        <f t="shared" si="11"/>
        <v>0</v>
      </c>
    </row>
    <row r="125" spans="1:35" s="14" customFormat="1" ht="25.5" customHeight="1">
      <c r="A125" s="199" t="s">
        <v>118</v>
      </c>
      <c r="B125" s="199"/>
      <c r="C125" s="199"/>
      <c r="D125" s="199"/>
      <c r="E125" s="199"/>
      <c r="F125" s="10">
        <f>F126+F133+F152+F183</f>
        <v>326976875</v>
      </c>
      <c r="G125" s="10">
        <f>G126+G133+G152+G183</f>
        <v>153518652</v>
      </c>
      <c r="H125" s="10"/>
      <c r="I125" s="10">
        <f>I126+I133+I152+I183</f>
        <v>135726223</v>
      </c>
      <c r="J125" s="10"/>
      <c r="K125" s="10">
        <f>K126+K133+K152+K183</f>
        <v>37732000</v>
      </c>
      <c r="L125" s="11" t="s">
        <v>28</v>
      </c>
      <c r="M125" s="12" t="s">
        <v>28</v>
      </c>
      <c r="N125" s="13" t="s">
        <v>28</v>
      </c>
      <c r="O125" s="13" t="s">
        <v>28</v>
      </c>
      <c r="P125" s="13" t="s">
        <v>28</v>
      </c>
      <c r="Q125" s="10">
        <f>Q126+Q133+Q152+Q183</f>
        <v>30818957</v>
      </c>
      <c r="R125" s="13">
        <f aca="true" t="shared" si="15" ref="R125:R135">ROUND(Q125/F125*100,2)</f>
        <v>9.43</v>
      </c>
      <c r="S125" s="10">
        <f>S126+S133+S152+S183</f>
        <v>68009811</v>
      </c>
      <c r="T125" s="13">
        <f aca="true" t="shared" si="16" ref="T125:T136">ROUND(S125/F125*100,2)</f>
        <v>20.8</v>
      </c>
      <c r="U125" s="38"/>
      <c r="V125" s="15">
        <f t="shared" si="11"/>
        <v>0</v>
      </c>
      <c r="W125" s="38"/>
      <c r="X125" s="38"/>
      <c r="Y125" s="38"/>
      <c r="Z125" s="38"/>
      <c r="AA125" s="38"/>
      <c r="AB125" s="38"/>
      <c r="AC125" s="38"/>
      <c r="AD125" s="38"/>
      <c r="AE125" s="38"/>
      <c r="AF125" s="38"/>
      <c r="AG125" s="38"/>
      <c r="AH125" s="38"/>
      <c r="AI125" s="38"/>
    </row>
    <row r="126" spans="1:35" s="1" customFormat="1" ht="25.5" customHeight="1">
      <c r="A126" s="198" t="s">
        <v>72</v>
      </c>
      <c r="B126" s="198"/>
      <c r="C126" s="198"/>
      <c r="D126" s="198"/>
      <c r="E126" s="198"/>
      <c r="F126" s="10">
        <f>+F127+F132</f>
        <v>26211792</v>
      </c>
      <c r="G126" s="10">
        <f>+G127+G132</f>
        <v>26211792</v>
      </c>
      <c r="H126" s="56"/>
      <c r="I126" s="56"/>
      <c r="J126" s="118"/>
      <c r="K126" s="118"/>
      <c r="L126" s="119" t="s">
        <v>28</v>
      </c>
      <c r="M126" s="100" t="s">
        <v>28</v>
      </c>
      <c r="N126" s="101" t="s">
        <v>28</v>
      </c>
      <c r="O126" s="101" t="s">
        <v>28</v>
      </c>
      <c r="P126" s="13" t="s">
        <v>28</v>
      </c>
      <c r="Q126" s="10">
        <f>+Q127+Q132</f>
        <v>4415495</v>
      </c>
      <c r="R126" s="13">
        <f t="shared" si="15"/>
        <v>16.85</v>
      </c>
      <c r="S126" s="10">
        <f>+S127+S132</f>
        <v>11645699</v>
      </c>
      <c r="T126" s="13">
        <f t="shared" si="16"/>
        <v>44.43</v>
      </c>
      <c r="U126" s="2"/>
      <c r="V126" s="15">
        <f t="shared" si="11"/>
        <v>0</v>
      </c>
      <c r="W126" s="2"/>
      <c r="X126" s="2"/>
      <c r="Y126" s="2"/>
      <c r="Z126" s="2"/>
      <c r="AA126" s="2"/>
      <c r="AB126" s="2"/>
      <c r="AC126" s="2"/>
      <c r="AD126" s="2"/>
      <c r="AE126" s="2"/>
      <c r="AF126" s="2"/>
      <c r="AG126" s="2"/>
      <c r="AH126" s="2"/>
      <c r="AI126" s="2"/>
    </row>
    <row r="127" spans="1:35" s="1" customFormat="1" ht="24" customHeight="1">
      <c r="A127" s="57"/>
      <c r="B127" s="57"/>
      <c r="C127" s="57" t="s">
        <v>111</v>
      </c>
      <c r="D127" s="57"/>
      <c r="E127" s="158"/>
      <c r="F127" s="59">
        <f>+F128+F131+F129+F130</f>
        <v>24529928</v>
      </c>
      <c r="G127" s="59">
        <f>+G128+G131+G129+G130</f>
        <v>24529928</v>
      </c>
      <c r="H127" s="60" t="s">
        <v>28</v>
      </c>
      <c r="I127" s="60" t="s">
        <v>28</v>
      </c>
      <c r="J127" s="120" t="s">
        <v>28</v>
      </c>
      <c r="K127" s="120" t="s">
        <v>28</v>
      </c>
      <c r="L127" s="82" t="s">
        <v>28</v>
      </c>
      <c r="M127" s="73" t="s">
        <v>28</v>
      </c>
      <c r="N127" s="84" t="s">
        <v>28</v>
      </c>
      <c r="O127" s="84" t="s">
        <v>28</v>
      </c>
      <c r="P127" s="61" t="s">
        <v>28</v>
      </c>
      <c r="Q127" s="59">
        <f>+Q128+Q131+Q129+Q130</f>
        <v>2733631</v>
      </c>
      <c r="R127" s="61">
        <f t="shared" si="15"/>
        <v>11.14</v>
      </c>
      <c r="S127" s="59">
        <f>+S128+S131+S129+S130</f>
        <v>9963835</v>
      </c>
      <c r="T127" s="61">
        <f t="shared" si="16"/>
        <v>40.62</v>
      </c>
      <c r="U127" s="2"/>
      <c r="V127" s="15">
        <f t="shared" si="11"/>
        <v>0</v>
      </c>
      <c r="W127" s="2"/>
      <c r="X127" s="2"/>
      <c r="Y127" s="2"/>
      <c r="Z127" s="2"/>
      <c r="AA127" s="2"/>
      <c r="AB127" s="2"/>
      <c r="AC127" s="2"/>
      <c r="AD127" s="2"/>
      <c r="AE127" s="2"/>
      <c r="AF127" s="2"/>
      <c r="AG127" s="2"/>
      <c r="AH127" s="2"/>
      <c r="AI127" s="2"/>
    </row>
    <row r="128" spans="1:35" s="1" customFormat="1" ht="24" customHeight="1">
      <c r="A128" s="58"/>
      <c r="B128" s="58"/>
      <c r="C128" s="58"/>
      <c r="D128" s="58" t="s">
        <v>35</v>
      </c>
      <c r="E128" s="72" t="s">
        <v>73</v>
      </c>
      <c r="F128" s="59">
        <v>1429805</v>
      </c>
      <c r="G128" s="59">
        <v>1429805</v>
      </c>
      <c r="H128" s="60" t="s">
        <v>28</v>
      </c>
      <c r="I128" s="60" t="s">
        <v>28</v>
      </c>
      <c r="J128" s="120" t="s">
        <v>28</v>
      </c>
      <c r="K128" s="120" t="s">
        <v>28</v>
      </c>
      <c r="L128" s="82" t="s">
        <v>219</v>
      </c>
      <c r="M128" s="73" t="s">
        <v>74</v>
      </c>
      <c r="N128" s="149" t="s">
        <v>320</v>
      </c>
      <c r="O128" s="149" t="s">
        <v>321</v>
      </c>
      <c r="P128" s="149" t="s">
        <v>322</v>
      </c>
      <c r="Q128" s="59">
        <v>190194</v>
      </c>
      <c r="R128" s="61">
        <f t="shared" si="15"/>
        <v>13.3</v>
      </c>
      <c r="S128" s="59">
        <v>1429805</v>
      </c>
      <c r="T128" s="62">
        <f t="shared" si="16"/>
        <v>100</v>
      </c>
      <c r="U128" s="2"/>
      <c r="V128" s="15">
        <f t="shared" si="11"/>
        <v>0</v>
      </c>
      <c r="W128" s="2"/>
      <c r="X128" s="2"/>
      <c r="Y128" s="2"/>
      <c r="Z128" s="2"/>
      <c r="AA128" s="2"/>
      <c r="AB128" s="2"/>
      <c r="AC128" s="2"/>
      <c r="AD128" s="2"/>
      <c r="AE128" s="2"/>
      <c r="AF128" s="2"/>
      <c r="AG128" s="2"/>
      <c r="AH128" s="2"/>
      <c r="AI128" s="2"/>
    </row>
    <row r="129" spans="1:35" s="1" customFormat="1" ht="45" customHeight="1">
      <c r="A129" s="57"/>
      <c r="B129" s="57"/>
      <c r="C129" s="57"/>
      <c r="D129" s="91" t="s">
        <v>146</v>
      </c>
      <c r="E129" s="72" t="s">
        <v>75</v>
      </c>
      <c r="F129" s="59">
        <v>309250</v>
      </c>
      <c r="G129" s="59">
        <v>309250</v>
      </c>
      <c r="H129" s="60" t="s">
        <v>28</v>
      </c>
      <c r="I129" s="60" t="s">
        <v>28</v>
      </c>
      <c r="J129" s="120" t="s">
        <v>28</v>
      </c>
      <c r="K129" s="120" t="s">
        <v>28</v>
      </c>
      <c r="L129" s="82" t="s">
        <v>220</v>
      </c>
      <c r="M129" s="73" t="s">
        <v>74</v>
      </c>
      <c r="N129" s="149" t="s">
        <v>323</v>
      </c>
      <c r="O129" s="149" t="s">
        <v>324</v>
      </c>
      <c r="P129" s="149" t="s">
        <v>325</v>
      </c>
      <c r="Q129" s="59">
        <v>14100</v>
      </c>
      <c r="R129" s="61">
        <f t="shared" si="15"/>
        <v>4.56</v>
      </c>
      <c r="S129" s="59">
        <v>309250</v>
      </c>
      <c r="T129" s="62">
        <f t="shared" si="16"/>
        <v>100</v>
      </c>
      <c r="V129" s="15">
        <f t="shared" si="11"/>
        <v>0</v>
      </c>
      <c r="W129" s="2"/>
      <c r="X129" s="2"/>
      <c r="Y129" s="2"/>
      <c r="Z129" s="2"/>
      <c r="AA129" s="2"/>
      <c r="AB129" s="2"/>
      <c r="AC129" s="2"/>
      <c r="AD129" s="2"/>
      <c r="AE129" s="2"/>
      <c r="AF129" s="2"/>
      <c r="AG129" s="2"/>
      <c r="AH129" s="2"/>
      <c r="AI129" s="2"/>
    </row>
    <row r="130" spans="1:35" s="1" customFormat="1" ht="45" customHeight="1">
      <c r="A130" s="57"/>
      <c r="B130" s="57"/>
      <c r="C130" s="57"/>
      <c r="D130" s="91" t="s">
        <v>147</v>
      </c>
      <c r="E130" s="72" t="s">
        <v>76</v>
      </c>
      <c r="F130" s="59">
        <v>712566</v>
      </c>
      <c r="G130" s="59">
        <v>712566</v>
      </c>
      <c r="H130" s="60" t="s">
        <v>28</v>
      </c>
      <c r="I130" s="60" t="s">
        <v>28</v>
      </c>
      <c r="J130" s="120" t="s">
        <v>28</v>
      </c>
      <c r="K130" s="120" t="s">
        <v>28</v>
      </c>
      <c r="L130" s="82" t="s">
        <v>221</v>
      </c>
      <c r="M130" s="73" t="s">
        <v>257</v>
      </c>
      <c r="N130" s="149" t="s">
        <v>326</v>
      </c>
      <c r="O130" s="149" t="s">
        <v>327</v>
      </c>
      <c r="P130" s="149" t="s">
        <v>328</v>
      </c>
      <c r="Q130" s="59">
        <v>344466</v>
      </c>
      <c r="R130" s="61">
        <f t="shared" si="15"/>
        <v>48.34</v>
      </c>
      <c r="S130" s="59">
        <v>712566</v>
      </c>
      <c r="T130" s="62">
        <f t="shared" si="16"/>
        <v>100</v>
      </c>
      <c r="V130" s="15">
        <f t="shared" si="11"/>
        <v>0</v>
      </c>
      <c r="W130" s="2"/>
      <c r="X130" s="2"/>
      <c r="Y130" s="2"/>
      <c r="Z130" s="2"/>
      <c r="AA130" s="2"/>
      <c r="AB130" s="2"/>
      <c r="AC130" s="2"/>
      <c r="AD130" s="2"/>
      <c r="AE130" s="2"/>
      <c r="AF130" s="2"/>
      <c r="AG130" s="2"/>
      <c r="AH130" s="2"/>
      <c r="AI130" s="2"/>
    </row>
    <row r="131" spans="1:22" s="1" customFormat="1" ht="75" customHeight="1">
      <c r="A131" s="57"/>
      <c r="B131" s="57"/>
      <c r="C131" s="57"/>
      <c r="D131" s="91" t="s">
        <v>148</v>
      </c>
      <c r="E131" s="75" t="s">
        <v>385</v>
      </c>
      <c r="F131" s="59">
        <v>22078307</v>
      </c>
      <c r="G131" s="59">
        <v>22078307</v>
      </c>
      <c r="H131" s="60" t="s">
        <v>28</v>
      </c>
      <c r="I131" s="60" t="s">
        <v>28</v>
      </c>
      <c r="J131" s="120" t="s">
        <v>28</v>
      </c>
      <c r="K131" s="120" t="s">
        <v>28</v>
      </c>
      <c r="L131" s="82" t="s">
        <v>222</v>
      </c>
      <c r="M131" s="73" t="s">
        <v>94</v>
      </c>
      <c r="N131" s="149" t="s">
        <v>326</v>
      </c>
      <c r="O131" s="149" t="s">
        <v>329</v>
      </c>
      <c r="P131" s="149" t="s">
        <v>330</v>
      </c>
      <c r="Q131" s="59">
        <v>2184871</v>
      </c>
      <c r="R131" s="61">
        <f t="shared" si="15"/>
        <v>9.9</v>
      </c>
      <c r="S131" s="59">
        <v>7512214</v>
      </c>
      <c r="T131" s="61">
        <f t="shared" si="16"/>
        <v>34.03</v>
      </c>
      <c r="V131" s="15">
        <f t="shared" si="11"/>
        <v>0</v>
      </c>
    </row>
    <row r="132" spans="1:22" s="1" customFormat="1" ht="24" customHeight="1">
      <c r="A132" s="57"/>
      <c r="B132" s="57"/>
      <c r="C132" s="57" t="s">
        <v>112</v>
      </c>
      <c r="D132" s="57"/>
      <c r="E132" s="158"/>
      <c r="F132" s="59">
        <v>1681864</v>
      </c>
      <c r="G132" s="59">
        <v>1681864</v>
      </c>
      <c r="H132" s="60" t="s">
        <v>28</v>
      </c>
      <c r="I132" s="60" t="s">
        <v>28</v>
      </c>
      <c r="J132" s="60" t="s">
        <v>28</v>
      </c>
      <c r="K132" s="60" t="s">
        <v>28</v>
      </c>
      <c r="L132" s="137" t="s">
        <v>28</v>
      </c>
      <c r="M132" s="73" t="s">
        <v>144</v>
      </c>
      <c r="N132" s="61" t="s">
        <v>28</v>
      </c>
      <c r="O132" s="61" t="s">
        <v>28</v>
      </c>
      <c r="P132" s="61" t="s">
        <v>28</v>
      </c>
      <c r="Q132" s="59">
        <v>1681864</v>
      </c>
      <c r="R132" s="62">
        <f t="shared" si="15"/>
        <v>100</v>
      </c>
      <c r="S132" s="59">
        <v>1681864</v>
      </c>
      <c r="T132" s="62">
        <f t="shared" si="16"/>
        <v>100</v>
      </c>
      <c r="U132" s="14"/>
      <c r="V132" s="15">
        <f t="shared" si="11"/>
        <v>0</v>
      </c>
    </row>
    <row r="133" spans="1:22" s="1" customFormat="1" ht="24.75" customHeight="1">
      <c r="A133" s="198" t="s">
        <v>77</v>
      </c>
      <c r="B133" s="198"/>
      <c r="C133" s="198"/>
      <c r="D133" s="198"/>
      <c r="E133" s="198"/>
      <c r="F133" s="10">
        <f>+F134+F149</f>
        <v>152059790</v>
      </c>
      <c r="G133" s="10">
        <f>+G134+G149</f>
        <v>16333567</v>
      </c>
      <c r="H133" s="10"/>
      <c r="I133" s="10">
        <f>+I134</f>
        <v>135726223</v>
      </c>
      <c r="J133" s="10"/>
      <c r="K133" s="10"/>
      <c r="L133" s="137" t="s">
        <v>28</v>
      </c>
      <c r="M133" s="100" t="s">
        <v>28</v>
      </c>
      <c r="N133" s="101" t="s">
        <v>28</v>
      </c>
      <c r="O133" s="101" t="s">
        <v>28</v>
      </c>
      <c r="P133" s="13" t="s">
        <v>28</v>
      </c>
      <c r="Q133" s="10">
        <f>+Q134+Q149</f>
        <v>11566356</v>
      </c>
      <c r="R133" s="13">
        <f t="shared" si="15"/>
        <v>7.61</v>
      </c>
      <c r="S133" s="10">
        <f>+S134+S149</f>
        <v>18507855</v>
      </c>
      <c r="T133" s="13">
        <f t="shared" si="16"/>
        <v>12.17</v>
      </c>
      <c r="U133" s="14"/>
      <c r="V133" s="15">
        <f t="shared" si="11"/>
        <v>0</v>
      </c>
    </row>
    <row r="134" spans="1:22" s="1" customFormat="1" ht="24" customHeight="1">
      <c r="A134" s="57"/>
      <c r="B134" s="57"/>
      <c r="C134" s="57" t="s">
        <v>34</v>
      </c>
      <c r="D134" s="57"/>
      <c r="E134" s="158"/>
      <c r="F134" s="59">
        <f>SUM(F135:F148)</f>
        <v>145794112</v>
      </c>
      <c r="G134" s="59">
        <f>SUM(G135:G148)</f>
        <v>10067889</v>
      </c>
      <c r="H134" s="59"/>
      <c r="I134" s="59">
        <f>SUM(I135:I148)</f>
        <v>135726223</v>
      </c>
      <c r="J134" s="59"/>
      <c r="K134" s="59"/>
      <c r="L134" s="137" t="s">
        <v>28</v>
      </c>
      <c r="M134" s="73" t="s">
        <v>28</v>
      </c>
      <c r="N134" s="61" t="s">
        <v>28</v>
      </c>
      <c r="O134" s="61" t="s">
        <v>28</v>
      </c>
      <c r="P134" s="61" t="s">
        <v>28</v>
      </c>
      <c r="Q134" s="59">
        <f>SUM(Q135:Q148)</f>
        <v>9286928</v>
      </c>
      <c r="R134" s="61">
        <f t="shared" si="15"/>
        <v>6.37</v>
      </c>
      <c r="S134" s="59">
        <f>SUM(S135:S148)</f>
        <v>15409632</v>
      </c>
      <c r="T134" s="61">
        <f t="shared" si="16"/>
        <v>10.57</v>
      </c>
      <c r="U134" s="14"/>
      <c r="V134" s="15">
        <f t="shared" si="11"/>
        <v>0</v>
      </c>
    </row>
    <row r="135" spans="1:35" s="1" customFormat="1" ht="109.5" customHeight="1">
      <c r="A135" s="103"/>
      <c r="B135" s="103"/>
      <c r="C135" s="57"/>
      <c r="D135" s="91" t="s">
        <v>149</v>
      </c>
      <c r="E135" s="72" t="s">
        <v>78</v>
      </c>
      <c r="F135" s="59">
        <f>+G135+I135</f>
        <v>13899712</v>
      </c>
      <c r="G135" s="59">
        <v>3843085</v>
      </c>
      <c r="H135" s="60" t="s">
        <v>28</v>
      </c>
      <c r="I135" s="59">
        <v>10056627</v>
      </c>
      <c r="J135" s="60" t="s">
        <v>28</v>
      </c>
      <c r="K135" s="60" t="s">
        <v>28</v>
      </c>
      <c r="L135" s="82" t="s">
        <v>143</v>
      </c>
      <c r="M135" s="73" t="s">
        <v>258</v>
      </c>
      <c r="N135" s="61" t="s">
        <v>28</v>
      </c>
      <c r="O135" s="61" t="s">
        <v>28</v>
      </c>
      <c r="P135" s="61" t="s">
        <v>28</v>
      </c>
      <c r="Q135" s="59">
        <v>2500028</v>
      </c>
      <c r="R135" s="61">
        <f t="shared" si="15"/>
        <v>17.99</v>
      </c>
      <c r="S135" s="59">
        <v>5630832</v>
      </c>
      <c r="T135" s="61">
        <f t="shared" si="16"/>
        <v>40.51</v>
      </c>
      <c r="U135" s="2"/>
      <c r="V135" s="15">
        <f t="shared" si="11"/>
        <v>0</v>
      </c>
      <c r="W135" s="2"/>
      <c r="X135" s="42"/>
      <c r="Y135" s="2"/>
      <c r="Z135" s="2"/>
      <c r="AA135" s="2"/>
      <c r="AB135" s="2"/>
      <c r="AC135" s="2"/>
      <c r="AD135" s="2"/>
      <c r="AE135" s="2"/>
      <c r="AF135" s="2"/>
      <c r="AG135" s="2"/>
      <c r="AH135" s="2"/>
      <c r="AI135" s="2"/>
    </row>
    <row r="136" spans="1:35" s="1" customFormat="1" ht="78" customHeight="1">
      <c r="A136" s="103"/>
      <c r="B136" s="103"/>
      <c r="C136" s="57"/>
      <c r="D136" s="91" t="s">
        <v>146</v>
      </c>
      <c r="E136" s="72" t="s">
        <v>79</v>
      </c>
      <c r="F136" s="59">
        <v>1632000</v>
      </c>
      <c r="G136" s="59">
        <v>1632000</v>
      </c>
      <c r="H136" s="60" t="s">
        <v>28</v>
      </c>
      <c r="I136" s="59" t="s">
        <v>28</v>
      </c>
      <c r="J136" s="60" t="s">
        <v>28</v>
      </c>
      <c r="K136" s="60" t="s">
        <v>28</v>
      </c>
      <c r="L136" s="82" t="s">
        <v>223</v>
      </c>
      <c r="M136" s="73" t="s">
        <v>80</v>
      </c>
      <c r="N136" s="61" t="s">
        <v>28</v>
      </c>
      <c r="O136" s="61" t="s">
        <v>28</v>
      </c>
      <c r="P136" s="61" t="s">
        <v>28</v>
      </c>
      <c r="Q136" s="59"/>
      <c r="R136" s="61"/>
      <c r="S136" s="59">
        <v>213800</v>
      </c>
      <c r="T136" s="61">
        <f t="shared" si="16"/>
        <v>13.1</v>
      </c>
      <c r="U136" s="2"/>
      <c r="V136" s="15">
        <f aca="true" t="shared" si="17" ref="V136:V195">F136-SUM(G136:K136)</f>
        <v>0</v>
      </c>
      <c r="W136" s="2"/>
      <c r="X136" s="2"/>
      <c r="Y136" s="2"/>
      <c r="Z136" s="2"/>
      <c r="AA136" s="2"/>
      <c r="AB136" s="2"/>
      <c r="AC136" s="2"/>
      <c r="AD136" s="2"/>
      <c r="AE136" s="2"/>
      <c r="AF136" s="2"/>
      <c r="AG136" s="2"/>
      <c r="AH136" s="2"/>
      <c r="AI136" s="2"/>
    </row>
    <row r="137" spans="1:35" s="65" customFormat="1" ht="100.5" customHeight="1">
      <c r="A137" s="104"/>
      <c r="B137" s="104"/>
      <c r="C137" s="92"/>
      <c r="D137" s="93" t="s">
        <v>147</v>
      </c>
      <c r="E137" s="116" t="s">
        <v>81</v>
      </c>
      <c r="F137" s="95">
        <v>1672000</v>
      </c>
      <c r="G137" s="95">
        <v>1672000</v>
      </c>
      <c r="H137" s="96" t="s">
        <v>28</v>
      </c>
      <c r="I137" s="95" t="s">
        <v>28</v>
      </c>
      <c r="J137" s="96" t="s">
        <v>28</v>
      </c>
      <c r="K137" s="96" t="s">
        <v>28</v>
      </c>
      <c r="L137" s="94" t="s">
        <v>224</v>
      </c>
      <c r="M137" s="97" t="s">
        <v>259</v>
      </c>
      <c r="N137" s="98" t="s">
        <v>28</v>
      </c>
      <c r="O137" s="98" t="s">
        <v>28</v>
      </c>
      <c r="P137" s="98" t="s">
        <v>28</v>
      </c>
      <c r="Q137" s="95">
        <v>500000</v>
      </c>
      <c r="R137" s="98">
        <f>ROUND(Q137/F137*100,2)</f>
        <v>29.9</v>
      </c>
      <c r="S137" s="95">
        <v>1672000</v>
      </c>
      <c r="T137" s="117">
        <f>ROUND(S137/F137*100,2)</f>
        <v>100</v>
      </c>
      <c r="U137" s="66"/>
      <c r="V137" s="136">
        <f>F137-SUM(G137:K137)</f>
        <v>0</v>
      </c>
      <c r="W137" s="66"/>
      <c r="X137" s="66"/>
      <c r="Y137" s="66"/>
      <c r="Z137" s="66"/>
      <c r="AA137" s="66"/>
      <c r="AB137" s="66"/>
      <c r="AC137" s="66"/>
      <c r="AD137" s="66"/>
      <c r="AE137" s="66"/>
      <c r="AF137" s="66"/>
      <c r="AG137" s="66"/>
      <c r="AH137" s="66"/>
      <c r="AI137" s="66"/>
    </row>
    <row r="138" spans="5:22" s="16" customFormat="1" ht="30" customHeight="1">
      <c r="E138" s="182" t="s">
        <v>0</v>
      </c>
      <c r="F138" s="182"/>
      <c r="G138" s="182"/>
      <c r="H138" s="182"/>
      <c r="I138" s="182"/>
      <c r="J138" s="182"/>
      <c r="K138" s="182"/>
      <c r="L138" s="183" t="s">
        <v>114</v>
      </c>
      <c r="M138" s="183"/>
      <c r="N138" s="183"/>
      <c r="O138" s="183"/>
      <c r="P138" s="183"/>
      <c r="Q138" s="183"/>
      <c r="R138" s="184"/>
      <c r="S138" s="184"/>
      <c r="T138" s="184"/>
      <c r="V138" s="15">
        <f t="shared" si="17"/>
        <v>0</v>
      </c>
    </row>
    <row r="139" spans="5:22" s="17" customFormat="1" ht="21" customHeight="1">
      <c r="E139" s="156"/>
      <c r="F139" s="18"/>
      <c r="G139" s="18"/>
      <c r="H139" s="18"/>
      <c r="I139" s="18"/>
      <c r="J139" s="18"/>
      <c r="K139" s="18"/>
      <c r="L139" s="18"/>
      <c r="M139" s="18"/>
      <c r="N139" s="19"/>
      <c r="O139" s="19"/>
      <c r="P139" s="19"/>
      <c r="Q139" s="20"/>
      <c r="R139" s="21"/>
      <c r="S139" s="22"/>
      <c r="T139" s="23" t="s">
        <v>1</v>
      </c>
      <c r="V139" s="15">
        <f t="shared" si="17"/>
        <v>0</v>
      </c>
    </row>
    <row r="140" spans="1:22" s="17" customFormat="1" ht="18" customHeight="1">
      <c r="A140" s="185" t="s">
        <v>115</v>
      </c>
      <c r="B140" s="186"/>
      <c r="C140" s="186"/>
      <c r="D140" s="186"/>
      <c r="E140" s="187"/>
      <c r="F140" s="174" t="s">
        <v>2</v>
      </c>
      <c r="G140" s="176"/>
      <c r="H140" s="176"/>
      <c r="I140" s="176"/>
      <c r="J140" s="176"/>
      <c r="K140" s="176"/>
      <c r="L140" s="176" t="s">
        <v>3</v>
      </c>
      <c r="M140" s="176"/>
      <c r="N140" s="176"/>
      <c r="O140" s="176"/>
      <c r="P140" s="175"/>
      <c r="Q140" s="174" t="s">
        <v>4</v>
      </c>
      <c r="R140" s="176"/>
      <c r="S140" s="176"/>
      <c r="T140" s="176"/>
      <c r="V140" s="15"/>
    </row>
    <row r="141" spans="1:22" s="17" customFormat="1" ht="18" customHeight="1">
      <c r="A141" s="188"/>
      <c r="B141" s="188"/>
      <c r="C141" s="188"/>
      <c r="D141" s="188"/>
      <c r="E141" s="189"/>
      <c r="F141" s="180" t="s">
        <v>5</v>
      </c>
      <c r="G141" s="174" t="s">
        <v>6</v>
      </c>
      <c r="H141" s="176"/>
      <c r="I141" s="176"/>
      <c r="J141" s="176"/>
      <c r="K141" s="175"/>
      <c r="L141" s="180" t="s">
        <v>7</v>
      </c>
      <c r="M141" s="195" t="s">
        <v>8</v>
      </c>
      <c r="N141" s="27" t="s">
        <v>9</v>
      </c>
      <c r="O141" s="27" t="s">
        <v>10</v>
      </c>
      <c r="P141" s="27" t="s">
        <v>11</v>
      </c>
      <c r="Q141" s="174" t="s">
        <v>12</v>
      </c>
      <c r="R141" s="175"/>
      <c r="S141" s="174" t="s">
        <v>13</v>
      </c>
      <c r="T141" s="176"/>
      <c r="V141" s="15"/>
    </row>
    <row r="142" spans="1:22" s="17" customFormat="1" ht="18" customHeight="1">
      <c r="A142" s="188"/>
      <c r="B142" s="188"/>
      <c r="C142" s="188"/>
      <c r="D142" s="188"/>
      <c r="E142" s="189"/>
      <c r="F142" s="192"/>
      <c r="G142" s="177" t="s">
        <v>14</v>
      </c>
      <c r="H142" s="178"/>
      <c r="I142" s="178"/>
      <c r="J142" s="179"/>
      <c r="K142" s="180" t="s">
        <v>15</v>
      </c>
      <c r="L142" s="193"/>
      <c r="M142" s="196"/>
      <c r="N142" s="28" t="s">
        <v>16</v>
      </c>
      <c r="O142" s="28" t="s">
        <v>17</v>
      </c>
      <c r="P142" s="28" t="s">
        <v>18</v>
      </c>
      <c r="Q142" s="180" t="s">
        <v>19</v>
      </c>
      <c r="R142" s="27" t="s">
        <v>20</v>
      </c>
      <c r="S142" s="180" t="s">
        <v>19</v>
      </c>
      <c r="T142" s="29" t="s">
        <v>20</v>
      </c>
      <c r="V142" s="15">
        <f t="shared" si="17"/>
        <v>0</v>
      </c>
    </row>
    <row r="143" spans="1:22" s="17" customFormat="1" ht="33" customHeight="1">
      <c r="A143" s="190"/>
      <c r="B143" s="190"/>
      <c r="C143" s="190"/>
      <c r="D143" s="190"/>
      <c r="E143" s="191"/>
      <c r="F143" s="181"/>
      <c r="G143" s="25" t="s">
        <v>21</v>
      </c>
      <c r="H143" s="30" t="s">
        <v>22</v>
      </c>
      <c r="I143" s="31" t="s">
        <v>23</v>
      </c>
      <c r="J143" s="24" t="s">
        <v>24</v>
      </c>
      <c r="K143" s="181"/>
      <c r="L143" s="194"/>
      <c r="M143" s="197"/>
      <c r="N143" s="32" t="s">
        <v>25</v>
      </c>
      <c r="O143" s="32" t="s">
        <v>25</v>
      </c>
      <c r="P143" s="32" t="s">
        <v>26</v>
      </c>
      <c r="Q143" s="181"/>
      <c r="R143" s="32" t="s">
        <v>27</v>
      </c>
      <c r="S143" s="181"/>
      <c r="T143" s="33" t="s">
        <v>27</v>
      </c>
      <c r="V143" s="15">
        <f t="shared" si="17"/>
        <v>0</v>
      </c>
    </row>
    <row r="144" spans="1:22" s="36" customFormat="1" ht="4.5" customHeight="1">
      <c r="A144" s="26"/>
      <c r="B144" s="26"/>
      <c r="C144" s="26"/>
      <c r="D144" s="26"/>
      <c r="E144" s="157"/>
      <c r="F144" s="34"/>
      <c r="G144" s="34"/>
      <c r="H144" s="35"/>
      <c r="I144" s="34"/>
      <c r="J144" s="34"/>
      <c r="K144" s="34"/>
      <c r="M144" s="35"/>
      <c r="N144" s="37"/>
      <c r="O144" s="37"/>
      <c r="P144" s="37"/>
      <c r="Q144" s="34"/>
      <c r="R144" s="37"/>
      <c r="S144" s="34"/>
      <c r="T144" s="37"/>
      <c r="V144" s="15">
        <f t="shared" si="17"/>
        <v>0</v>
      </c>
    </row>
    <row r="145" spans="1:35" s="1" customFormat="1" ht="99" customHeight="1">
      <c r="A145" s="103"/>
      <c r="B145" s="103"/>
      <c r="C145" s="57"/>
      <c r="D145" s="91" t="s">
        <v>148</v>
      </c>
      <c r="E145" s="72" t="s">
        <v>95</v>
      </c>
      <c r="F145" s="59">
        <f>+G145</f>
        <v>202000</v>
      </c>
      <c r="G145" s="59">
        <v>202000</v>
      </c>
      <c r="H145" s="60"/>
      <c r="I145" s="59"/>
      <c r="J145" s="60"/>
      <c r="K145" s="60"/>
      <c r="L145" s="82" t="s">
        <v>225</v>
      </c>
      <c r="M145" s="73" t="s">
        <v>260</v>
      </c>
      <c r="N145" s="61"/>
      <c r="O145" s="61"/>
      <c r="P145" s="61"/>
      <c r="Q145" s="59">
        <v>183900</v>
      </c>
      <c r="R145" s="61">
        <f>ROUND(Q145/F145*100,2)</f>
        <v>91.04</v>
      </c>
      <c r="S145" s="59">
        <v>202000</v>
      </c>
      <c r="T145" s="62">
        <f>ROUND(S145/F145*100,2)</f>
        <v>100</v>
      </c>
      <c r="U145" s="2"/>
      <c r="V145" s="15">
        <f>F145-SUM(G145:K145)</f>
        <v>0</v>
      </c>
      <c r="W145" s="2"/>
      <c r="X145" s="2"/>
      <c r="Y145" s="2"/>
      <c r="Z145" s="2"/>
      <c r="AA145" s="2"/>
      <c r="AB145" s="2"/>
      <c r="AC145" s="2"/>
      <c r="AD145" s="2"/>
      <c r="AE145" s="2"/>
      <c r="AF145" s="2"/>
      <c r="AG145" s="2"/>
      <c r="AH145" s="2"/>
      <c r="AI145" s="2"/>
    </row>
    <row r="146" spans="1:35" s="1" customFormat="1" ht="88.5" customHeight="1">
      <c r="A146" s="103"/>
      <c r="B146" s="103"/>
      <c r="C146" s="57"/>
      <c r="D146" s="91" t="s">
        <v>170</v>
      </c>
      <c r="E146" s="72" t="s">
        <v>372</v>
      </c>
      <c r="F146" s="59">
        <v>27522400</v>
      </c>
      <c r="G146" s="59"/>
      <c r="H146" s="60"/>
      <c r="I146" s="59">
        <v>27522400</v>
      </c>
      <c r="J146" s="60"/>
      <c r="K146" s="60"/>
      <c r="L146" s="82" t="s">
        <v>226</v>
      </c>
      <c r="M146" s="73" t="s">
        <v>261</v>
      </c>
      <c r="N146" s="61"/>
      <c r="O146" s="61"/>
      <c r="P146" s="61"/>
      <c r="Q146" s="59">
        <v>4693000</v>
      </c>
      <c r="R146" s="61">
        <f>ROUND(Q146/F146*100,2)</f>
        <v>17.05</v>
      </c>
      <c r="S146" s="59">
        <v>5581000</v>
      </c>
      <c r="T146" s="61">
        <f aca="true" t="shared" si="18" ref="T146:T155">ROUND(S146/F146*100,2)</f>
        <v>20.28</v>
      </c>
      <c r="U146" s="2"/>
      <c r="V146" s="15">
        <f t="shared" si="17"/>
        <v>0</v>
      </c>
      <c r="W146" s="2"/>
      <c r="X146" s="2"/>
      <c r="Y146" s="2"/>
      <c r="Z146" s="2"/>
      <c r="AA146" s="2"/>
      <c r="AB146" s="2"/>
      <c r="AC146" s="2"/>
      <c r="AD146" s="2"/>
      <c r="AE146" s="2"/>
      <c r="AF146" s="2"/>
      <c r="AG146" s="2"/>
      <c r="AH146" s="2"/>
      <c r="AI146" s="2"/>
    </row>
    <row r="147" spans="1:34" s="1" customFormat="1" ht="55.5" customHeight="1">
      <c r="A147" s="103"/>
      <c r="B147" s="103"/>
      <c r="C147" s="57"/>
      <c r="D147" s="91" t="s">
        <v>171</v>
      </c>
      <c r="E147" s="72" t="s">
        <v>373</v>
      </c>
      <c r="F147" s="146">
        <v>99730000</v>
      </c>
      <c r="G147" s="146">
        <v>1582804</v>
      </c>
      <c r="H147" s="146" t="s">
        <v>28</v>
      </c>
      <c r="I147" s="146">
        <v>98147196</v>
      </c>
      <c r="J147" s="146" t="s">
        <v>28</v>
      </c>
      <c r="K147" s="146" t="s">
        <v>28</v>
      </c>
      <c r="L147" s="82" t="s">
        <v>337</v>
      </c>
      <c r="M147" s="105" t="s">
        <v>150</v>
      </c>
      <c r="N147" s="61"/>
      <c r="O147" s="61"/>
      <c r="P147" s="59"/>
      <c r="Q147" s="59">
        <v>1410000</v>
      </c>
      <c r="R147" s="61">
        <f>ROUND(Q147/F147*100,2)</f>
        <v>1.41</v>
      </c>
      <c r="S147" s="59">
        <v>1610000</v>
      </c>
      <c r="T147" s="61">
        <f t="shared" si="18"/>
        <v>1.61</v>
      </c>
      <c r="U147" s="4"/>
      <c r="V147" s="15">
        <f t="shared" si="17"/>
        <v>0</v>
      </c>
      <c r="W147" s="2"/>
      <c r="X147" s="2"/>
      <c r="Y147" s="2"/>
      <c r="Z147" s="2"/>
      <c r="AA147" s="2"/>
      <c r="AB147" s="2"/>
      <c r="AC147" s="2"/>
      <c r="AD147" s="2"/>
      <c r="AE147" s="2"/>
      <c r="AF147" s="2"/>
      <c r="AG147" s="2"/>
      <c r="AH147" s="2"/>
    </row>
    <row r="148" spans="1:35" s="1" customFormat="1" ht="111.75" customHeight="1">
      <c r="A148" s="103"/>
      <c r="B148" s="103"/>
      <c r="C148" s="57"/>
      <c r="D148" s="57" t="s">
        <v>39</v>
      </c>
      <c r="E148" s="72" t="s">
        <v>82</v>
      </c>
      <c r="F148" s="59">
        <v>1136000</v>
      </c>
      <c r="G148" s="59">
        <v>1136000</v>
      </c>
      <c r="H148" s="60" t="s">
        <v>28</v>
      </c>
      <c r="I148" s="59" t="s">
        <v>28</v>
      </c>
      <c r="J148" s="60" t="s">
        <v>28</v>
      </c>
      <c r="K148" s="60" t="s">
        <v>28</v>
      </c>
      <c r="L148" s="82" t="s">
        <v>227</v>
      </c>
      <c r="M148" s="73" t="s">
        <v>83</v>
      </c>
      <c r="N148" s="61" t="s">
        <v>28</v>
      </c>
      <c r="O148" s="61" t="s">
        <v>28</v>
      </c>
      <c r="P148" s="61" t="s">
        <v>28</v>
      </c>
      <c r="Q148" s="59"/>
      <c r="R148" s="61"/>
      <c r="S148" s="59">
        <v>500000</v>
      </c>
      <c r="T148" s="61">
        <f t="shared" si="18"/>
        <v>44.01</v>
      </c>
      <c r="U148" s="2"/>
      <c r="V148" s="15">
        <f t="shared" si="17"/>
        <v>0</v>
      </c>
      <c r="W148" s="2"/>
      <c r="X148" s="2"/>
      <c r="Y148" s="2"/>
      <c r="Z148" s="2"/>
      <c r="AA148" s="2"/>
      <c r="AB148" s="2"/>
      <c r="AC148" s="2"/>
      <c r="AD148" s="2"/>
      <c r="AE148" s="2"/>
      <c r="AF148" s="2"/>
      <c r="AG148" s="2"/>
      <c r="AH148" s="2"/>
      <c r="AI148" s="2"/>
    </row>
    <row r="149" spans="1:35" s="1" customFormat="1" ht="25.5" customHeight="1">
      <c r="A149" s="103"/>
      <c r="B149" s="103"/>
      <c r="C149" s="57" t="s">
        <v>153</v>
      </c>
      <c r="D149" s="57"/>
      <c r="E149" s="158"/>
      <c r="F149" s="59">
        <f>+G149</f>
        <v>6265678</v>
      </c>
      <c r="G149" s="59">
        <f>+G150+G151</f>
        <v>6265678</v>
      </c>
      <c r="H149" s="60" t="s">
        <v>28</v>
      </c>
      <c r="I149" s="60" t="s">
        <v>28</v>
      </c>
      <c r="J149" s="60" t="s">
        <v>28</v>
      </c>
      <c r="K149" s="60" t="s">
        <v>28</v>
      </c>
      <c r="L149" s="139" t="s">
        <v>28</v>
      </c>
      <c r="M149" s="83" t="s">
        <v>28</v>
      </c>
      <c r="N149" s="84" t="s">
        <v>28</v>
      </c>
      <c r="O149" s="84" t="s">
        <v>28</v>
      </c>
      <c r="P149" s="61" t="s">
        <v>28</v>
      </c>
      <c r="Q149" s="59">
        <f>+Q150+Q151</f>
        <v>2279428</v>
      </c>
      <c r="R149" s="61">
        <f aca="true" t="shared" si="19" ref="R149:R155">ROUND(Q149/F149*100,2)</f>
        <v>36.38</v>
      </c>
      <c r="S149" s="59">
        <f>+S150+S151</f>
        <v>3098223</v>
      </c>
      <c r="T149" s="61">
        <f t="shared" si="18"/>
        <v>49.45</v>
      </c>
      <c r="U149" s="2"/>
      <c r="V149" s="15">
        <f t="shared" si="17"/>
        <v>0</v>
      </c>
      <c r="W149" s="2"/>
      <c r="X149" s="2"/>
      <c r="Y149" s="2"/>
      <c r="Z149" s="2"/>
      <c r="AA149" s="2"/>
      <c r="AB149" s="2"/>
      <c r="AC149" s="2"/>
      <c r="AD149" s="2"/>
      <c r="AE149" s="2"/>
      <c r="AF149" s="2"/>
      <c r="AG149" s="2"/>
      <c r="AH149" s="2"/>
      <c r="AI149" s="2"/>
    </row>
    <row r="150" spans="1:35" s="1" customFormat="1" ht="25.5" customHeight="1">
      <c r="A150" s="103"/>
      <c r="B150" s="103"/>
      <c r="C150" s="57"/>
      <c r="D150" s="57" t="s">
        <v>35</v>
      </c>
      <c r="E150" s="75" t="s">
        <v>41</v>
      </c>
      <c r="F150" s="59">
        <f>+G150</f>
        <v>4371228</v>
      </c>
      <c r="G150" s="59">
        <v>4371228</v>
      </c>
      <c r="H150" s="60" t="s">
        <v>28</v>
      </c>
      <c r="I150" s="60" t="s">
        <v>28</v>
      </c>
      <c r="J150" s="60" t="s">
        <v>28</v>
      </c>
      <c r="K150" s="60" t="s">
        <v>28</v>
      </c>
      <c r="L150" s="139" t="s">
        <v>28</v>
      </c>
      <c r="M150" s="83"/>
      <c r="N150" s="84" t="s">
        <v>28</v>
      </c>
      <c r="O150" s="84" t="s">
        <v>28</v>
      </c>
      <c r="P150" s="61" t="s">
        <v>28</v>
      </c>
      <c r="Q150" s="59">
        <v>384978</v>
      </c>
      <c r="R150" s="61">
        <f t="shared" si="19"/>
        <v>8.81</v>
      </c>
      <c r="S150" s="59">
        <v>1203773</v>
      </c>
      <c r="T150" s="61">
        <f t="shared" si="18"/>
        <v>27.54</v>
      </c>
      <c r="U150" s="2"/>
      <c r="V150" s="15">
        <f t="shared" si="17"/>
        <v>0</v>
      </c>
      <c r="W150" s="2"/>
      <c r="X150" s="2"/>
      <c r="Y150" s="2"/>
      <c r="Z150" s="2"/>
      <c r="AA150" s="2"/>
      <c r="AB150" s="2"/>
      <c r="AC150" s="2"/>
      <c r="AD150" s="2"/>
      <c r="AE150" s="2"/>
      <c r="AF150" s="2"/>
      <c r="AG150" s="2"/>
      <c r="AH150" s="2"/>
      <c r="AI150" s="2"/>
    </row>
    <row r="151" spans="1:35" s="1" customFormat="1" ht="25.5" customHeight="1">
      <c r="A151" s="103"/>
      <c r="B151" s="103"/>
      <c r="C151" s="57"/>
      <c r="D151" s="57" t="s">
        <v>36</v>
      </c>
      <c r="E151" s="75" t="s">
        <v>31</v>
      </c>
      <c r="F151" s="59">
        <f>+G151</f>
        <v>1894450</v>
      </c>
      <c r="G151" s="59">
        <v>1894450</v>
      </c>
      <c r="H151" s="60" t="s">
        <v>28</v>
      </c>
      <c r="I151" s="60" t="s">
        <v>28</v>
      </c>
      <c r="J151" s="60" t="s">
        <v>28</v>
      </c>
      <c r="K151" s="60" t="s">
        <v>28</v>
      </c>
      <c r="L151" s="139" t="s">
        <v>28</v>
      </c>
      <c r="M151" s="73" t="s">
        <v>144</v>
      </c>
      <c r="N151" s="84" t="s">
        <v>28</v>
      </c>
      <c r="O151" s="84" t="s">
        <v>28</v>
      </c>
      <c r="P151" s="61" t="s">
        <v>28</v>
      </c>
      <c r="Q151" s="59">
        <v>1894450</v>
      </c>
      <c r="R151" s="62">
        <f t="shared" si="19"/>
        <v>100</v>
      </c>
      <c r="S151" s="59">
        <v>1894450</v>
      </c>
      <c r="T151" s="121">
        <f t="shared" si="18"/>
        <v>100</v>
      </c>
      <c r="U151" s="2"/>
      <c r="V151" s="15">
        <f t="shared" si="17"/>
        <v>0</v>
      </c>
      <c r="W151" s="2"/>
      <c r="X151" s="2"/>
      <c r="Y151" s="2"/>
      <c r="Z151" s="2"/>
      <c r="AA151" s="2"/>
      <c r="AB151" s="2"/>
      <c r="AC151" s="2"/>
      <c r="AD151" s="2"/>
      <c r="AE151" s="2"/>
      <c r="AF151" s="2"/>
      <c r="AG151" s="2"/>
      <c r="AH151" s="2"/>
      <c r="AI151" s="2"/>
    </row>
    <row r="152" spans="1:35" s="14" customFormat="1" ht="24.75" customHeight="1">
      <c r="A152" s="198" t="s">
        <v>84</v>
      </c>
      <c r="B152" s="198"/>
      <c r="C152" s="198"/>
      <c r="D152" s="198"/>
      <c r="E152" s="198"/>
      <c r="F152" s="10">
        <f>+F153+F180+F178</f>
        <v>42053515</v>
      </c>
      <c r="G152" s="10">
        <f>+G153+G180+G178</f>
        <v>42053515</v>
      </c>
      <c r="H152" s="56"/>
      <c r="I152" s="56"/>
      <c r="J152" s="56"/>
      <c r="K152" s="56"/>
      <c r="L152" s="140" t="s">
        <v>28</v>
      </c>
      <c r="M152" s="12" t="s">
        <v>28</v>
      </c>
      <c r="N152" s="13" t="s">
        <v>28</v>
      </c>
      <c r="O152" s="13" t="s">
        <v>28</v>
      </c>
      <c r="P152" s="13" t="s">
        <v>28</v>
      </c>
      <c r="Q152" s="10">
        <f>+Q153+Q180+Q178</f>
        <v>7714185</v>
      </c>
      <c r="R152" s="13">
        <f t="shared" si="19"/>
        <v>18.34</v>
      </c>
      <c r="S152" s="10">
        <f>+S153+S180+S178</f>
        <v>21503649</v>
      </c>
      <c r="T152" s="122">
        <f t="shared" si="18"/>
        <v>51.13</v>
      </c>
      <c r="U152" s="38"/>
      <c r="V152" s="15">
        <f t="shared" si="17"/>
        <v>0</v>
      </c>
      <c r="W152" s="38"/>
      <c r="X152" s="38"/>
      <c r="Y152" s="38"/>
      <c r="Z152" s="38"/>
      <c r="AA152" s="38"/>
      <c r="AB152" s="38"/>
      <c r="AC152" s="38"/>
      <c r="AD152" s="38"/>
      <c r="AE152" s="38"/>
      <c r="AF152" s="38"/>
      <c r="AG152" s="38"/>
      <c r="AH152" s="38"/>
      <c r="AI152" s="38"/>
    </row>
    <row r="153" spans="1:35" s="1" customFormat="1" ht="24.75" customHeight="1">
      <c r="A153" s="123"/>
      <c r="B153" s="123"/>
      <c r="C153" s="57" t="s">
        <v>34</v>
      </c>
      <c r="D153" s="57"/>
      <c r="E153" s="158"/>
      <c r="F153" s="59">
        <f>+F154+F164+F166</f>
        <v>31165074</v>
      </c>
      <c r="G153" s="59">
        <f>+G154+G164+G166</f>
        <v>31165074</v>
      </c>
      <c r="H153" s="60"/>
      <c r="I153" s="60"/>
      <c r="J153" s="120"/>
      <c r="K153" s="120"/>
      <c r="L153" s="139" t="s">
        <v>28</v>
      </c>
      <c r="M153" s="83" t="s">
        <v>28</v>
      </c>
      <c r="N153" s="84" t="s">
        <v>28</v>
      </c>
      <c r="O153" s="84" t="s">
        <v>28</v>
      </c>
      <c r="P153" s="61" t="s">
        <v>28</v>
      </c>
      <c r="Q153" s="59">
        <f>+Q154+Q164+Q166</f>
        <v>3791336</v>
      </c>
      <c r="R153" s="61">
        <f t="shared" si="19"/>
        <v>12.17</v>
      </c>
      <c r="S153" s="59">
        <f>+S154+S164+S166</f>
        <v>16421408</v>
      </c>
      <c r="T153" s="124">
        <f t="shared" si="18"/>
        <v>52.69</v>
      </c>
      <c r="U153" s="2"/>
      <c r="V153" s="15">
        <f t="shared" si="17"/>
        <v>0</v>
      </c>
      <c r="W153" s="2"/>
      <c r="X153" s="2"/>
      <c r="Y153" s="2"/>
      <c r="Z153" s="2"/>
      <c r="AA153" s="2"/>
      <c r="AB153" s="2"/>
      <c r="AC153" s="2"/>
      <c r="AD153" s="2"/>
      <c r="AE153" s="2"/>
      <c r="AF153" s="2"/>
      <c r="AG153" s="2"/>
      <c r="AH153" s="2"/>
      <c r="AI153" s="2"/>
    </row>
    <row r="154" spans="1:35" s="1" customFormat="1" ht="66.75" customHeight="1">
      <c r="A154" s="125"/>
      <c r="B154" s="126"/>
      <c r="C154" s="58"/>
      <c r="D154" s="127" t="s">
        <v>188</v>
      </c>
      <c r="E154" s="72" t="s">
        <v>374</v>
      </c>
      <c r="F154" s="59">
        <f>+F155+F163</f>
        <v>8570492</v>
      </c>
      <c r="G154" s="59">
        <f>+G155+G163</f>
        <v>8570492</v>
      </c>
      <c r="H154" s="60"/>
      <c r="I154" s="60"/>
      <c r="J154" s="120"/>
      <c r="K154" s="120"/>
      <c r="L154" s="139"/>
      <c r="M154" s="83"/>
      <c r="N154" s="84"/>
      <c r="O154" s="84"/>
      <c r="P154" s="61"/>
      <c r="Q154" s="59">
        <f>+Q155+Q163</f>
        <v>491335</v>
      </c>
      <c r="R154" s="61">
        <f t="shared" si="19"/>
        <v>5.73</v>
      </c>
      <c r="S154" s="59">
        <f>+S155+S163</f>
        <v>4243788</v>
      </c>
      <c r="T154" s="124">
        <f t="shared" si="18"/>
        <v>49.52</v>
      </c>
      <c r="U154" s="2"/>
      <c r="V154" s="15">
        <f t="shared" si="17"/>
        <v>0</v>
      </c>
      <c r="W154" s="2"/>
      <c r="X154" s="2"/>
      <c r="Y154" s="2"/>
      <c r="Z154" s="2"/>
      <c r="AA154" s="2"/>
      <c r="AB154" s="2"/>
      <c r="AC154" s="2"/>
      <c r="AD154" s="2"/>
      <c r="AE154" s="2"/>
      <c r="AF154" s="2"/>
      <c r="AG154" s="2"/>
      <c r="AH154" s="2"/>
      <c r="AI154" s="2"/>
    </row>
    <row r="155" spans="1:35" s="65" customFormat="1" ht="75.75" customHeight="1">
      <c r="A155" s="104"/>
      <c r="B155" s="104"/>
      <c r="C155" s="92"/>
      <c r="D155" s="92" t="s">
        <v>100</v>
      </c>
      <c r="E155" s="116" t="s">
        <v>375</v>
      </c>
      <c r="F155" s="95">
        <f>+G155</f>
        <v>5547492</v>
      </c>
      <c r="G155" s="95">
        <v>5547492</v>
      </c>
      <c r="H155" s="96" t="s">
        <v>28</v>
      </c>
      <c r="I155" s="128" t="s">
        <v>28</v>
      </c>
      <c r="J155" s="128" t="s">
        <v>28</v>
      </c>
      <c r="K155" s="128" t="s">
        <v>28</v>
      </c>
      <c r="L155" s="94" t="s">
        <v>228</v>
      </c>
      <c r="M155" s="129" t="s">
        <v>262</v>
      </c>
      <c r="N155" s="145" t="s">
        <v>130</v>
      </c>
      <c r="O155" s="145" t="s">
        <v>131</v>
      </c>
      <c r="P155" s="130" t="s">
        <v>132</v>
      </c>
      <c r="Q155" s="95">
        <v>5000</v>
      </c>
      <c r="R155" s="98">
        <f t="shared" si="19"/>
        <v>0.09</v>
      </c>
      <c r="S155" s="95">
        <v>1828788</v>
      </c>
      <c r="T155" s="131">
        <f t="shared" si="18"/>
        <v>32.97</v>
      </c>
      <c r="U155" s="66"/>
      <c r="V155" s="136">
        <f t="shared" si="17"/>
        <v>0</v>
      </c>
      <c r="W155" s="66"/>
      <c r="X155" s="66"/>
      <c r="Y155" s="66"/>
      <c r="Z155" s="66"/>
      <c r="AA155" s="66"/>
      <c r="AB155" s="66"/>
      <c r="AC155" s="66"/>
      <c r="AD155" s="66"/>
      <c r="AE155" s="66"/>
      <c r="AF155" s="66"/>
      <c r="AG155" s="66"/>
      <c r="AH155" s="66"/>
      <c r="AI155" s="66"/>
    </row>
    <row r="156" spans="5:22" s="16" customFormat="1" ht="30" customHeight="1">
      <c r="E156" s="182" t="s">
        <v>0</v>
      </c>
      <c r="F156" s="182"/>
      <c r="G156" s="182"/>
      <c r="H156" s="182"/>
      <c r="I156" s="182"/>
      <c r="J156" s="182"/>
      <c r="K156" s="182"/>
      <c r="L156" s="183" t="s">
        <v>114</v>
      </c>
      <c r="M156" s="183"/>
      <c r="N156" s="183"/>
      <c r="O156" s="183"/>
      <c r="P156" s="183"/>
      <c r="Q156" s="183"/>
      <c r="R156" s="184"/>
      <c r="S156" s="184"/>
      <c r="T156" s="184"/>
      <c r="V156" s="15">
        <f t="shared" si="17"/>
        <v>0</v>
      </c>
    </row>
    <row r="157" spans="5:22" s="17" customFormat="1" ht="21" customHeight="1">
      <c r="E157" s="156"/>
      <c r="F157" s="18"/>
      <c r="G157" s="18"/>
      <c r="H157" s="18"/>
      <c r="I157" s="18"/>
      <c r="J157" s="18"/>
      <c r="K157" s="18"/>
      <c r="L157" s="18"/>
      <c r="M157" s="18"/>
      <c r="N157" s="19"/>
      <c r="O157" s="19"/>
      <c r="P157" s="19"/>
      <c r="Q157" s="20"/>
      <c r="R157" s="21"/>
      <c r="S157" s="22"/>
      <c r="T157" s="23" t="s">
        <v>1</v>
      </c>
      <c r="V157" s="15">
        <f t="shared" si="17"/>
        <v>0</v>
      </c>
    </row>
    <row r="158" spans="1:22" s="17" customFormat="1" ht="18" customHeight="1">
      <c r="A158" s="185" t="s">
        <v>115</v>
      </c>
      <c r="B158" s="186"/>
      <c r="C158" s="186"/>
      <c r="D158" s="186"/>
      <c r="E158" s="187"/>
      <c r="F158" s="174" t="s">
        <v>2</v>
      </c>
      <c r="G158" s="176"/>
      <c r="H158" s="176"/>
      <c r="I158" s="176"/>
      <c r="J158" s="176"/>
      <c r="K158" s="176"/>
      <c r="L158" s="176" t="s">
        <v>3</v>
      </c>
      <c r="M158" s="176"/>
      <c r="N158" s="176"/>
      <c r="O158" s="176"/>
      <c r="P158" s="175"/>
      <c r="Q158" s="174" t="s">
        <v>4</v>
      </c>
      <c r="R158" s="176"/>
      <c r="S158" s="176"/>
      <c r="T158" s="176"/>
      <c r="V158" s="15"/>
    </row>
    <row r="159" spans="1:22" s="17" customFormat="1" ht="18" customHeight="1">
      <c r="A159" s="188"/>
      <c r="B159" s="188"/>
      <c r="C159" s="188"/>
      <c r="D159" s="188"/>
      <c r="E159" s="189"/>
      <c r="F159" s="180" t="s">
        <v>5</v>
      </c>
      <c r="G159" s="174" t="s">
        <v>6</v>
      </c>
      <c r="H159" s="176"/>
      <c r="I159" s="176"/>
      <c r="J159" s="176"/>
      <c r="K159" s="175"/>
      <c r="L159" s="180" t="s">
        <v>7</v>
      </c>
      <c r="M159" s="195" t="s">
        <v>8</v>
      </c>
      <c r="N159" s="27" t="s">
        <v>9</v>
      </c>
      <c r="O159" s="27" t="s">
        <v>10</v>
      </c>
      <c r="P159" s="27" t="s">
        <v>11</v>
      </c>
      <c r="Q159" s="174" t="s">
        <v>12</v>
      </c>
      <c r="R159" s="175"/>
      <c r="S159" s="174" t="s">
        <v>13</v>
      </c>
      <c r="T159" s="176"/>
      <c r="V159" s="15"/>
    </row>
    <row r="160" spans="1:22" s="17" customFormat="1" ht="18" customHeight="1">
      <c r="A160" s="188"/>
      <c r="B160" s="188"/>
      <c r="C160" s="188"/>
      <c r="D160" s="188"/>
      <c r="E160" s="189"/>
      <c r="F160" s="192"/>
      <c r="G160" s="177" t="s">
        <v>14</v>
      </c>
      <c r="H160" s="178"/>
      <c r="I160" s="178"/>
      <c r="J160" s="179"/>
      <c r="K160" s="180" t="s">
        <v>15</v>
      </c>
      <c r="L160" s="193"/>
      <c r="M160" s="196"/>
      <c r="N160" s="28" t="s">
        <v>16</v>
      </c>
      <c r="O160" s="28" t="s">
        <v>17</v>
      </c>
      <c r="P160" s="28" t="s">
        <v>18</v>
      </c>
      <c r="Q160" s="180" t="s">
        <v>19</v>
      </c>
      <c r="R160" s="27" t="s">
        <v>20</v>
      </c>
      <c r="S160" s="180" t="s">
        <v>19</v>
      </c>
      <c r="T160" s="29" t="s">
        <v>20</v>
      </c>
      <c r="V160" s="15">
        <f t="shared" si="17"/>
        <v>0</v>
      </c>
    </row>
    <row r="161" spans="1:22" s="17" customFormat="1" ht="33" customHeight="1">
      <c r="A161" s="190"/>
      <c r="B161" s="190"/>
      <c r="C161" s="190"/>
      <c r="D161" s="190"/>
      <c r="E161" s="191"/>
      <c r="F161" s="181"/>
      <c r="G161" s="25" t="s">
        <v>21</v>
      </c>
      <c r="H161" s="30" t="s">
        <v>22</v>
      </c>
      <c r="I161" s="31" t="s">
        <v>23</v>
      </c>
      <c r="J161" s="24" t="s">
        <v>24</v>
      </c>
      <c r="K161" s="181"/>
      <c r="L161" s="194"/>
      <c r="M161" s="197"/>
      <c r="N161" s="32" t="s">
        <v>25</v>
      </c>
      <c r="O161" s="32" t="s">
        <v>25</v>
      </c>
      <c r="P161" s="32" t="s">
        <v>26</v>
      </c>
      <c r="Q161" s="181"/>
      <c r="R161" s="32" t="s">
        <v>27</v>
      </c>
      <c r="S161" s="181"/>
      <c r="T161" s="33" t="s">
        <v>27</v>
      </c>
      <c r="V161" s="15">
        <f t="shared" si="17"/>
        <v>0</v>
      </c>
    </row>
    <row r="162" spans="1:22" s="36" customFormat="1" ht="4.5" customHeight="1">
      <c r="A162" s="26"/>
      <c r="B162" s="26"/>
      <c r="C162" s="26"/>
      <c r="D162" s="26"/>
      <c r="E162" s="157"/>
      <c r="F162" s="34"/>
      <c r="G162" s="34"/>
      <c r="H162" s="35"/>
      <c r="I162" s="34"/>
      <c r="J162" s="34"/>
      <c r="K162" s="34"/>
      <c r="M162" s="35"/>
      <c r="N162" s="37"/>
      <c r="O162" s="37"/>
      <c r="P162" s="37"/>
      <c r="Q162" s="34"/>
      <c r="R162" s="37"/>
      <c r="S162" s="34"/>
      <c r="T162" s="37"/>
      <c r="V162" s="15">
        <f t="shared" si="17"/>
        <v>0</v>
      </c>
    </row>
    <row r="163" spans="1:35" s="1" customFormat="1" ht="156" customHeight="1">
      <c r="A163" s="103"/>
      <c r="B163" s="103"/>
      <c r="C163" s="57"/>
      <c r="D163" s="57" t="s">
        <v>101</v>
      </c>
      <c r="E163" s="72" t="s">
        <v>376</v>
      </c>
      <c r="F163" s="59">
        <f>+G163</f>
        <v>3023000</v>
      </c>
      <c r="G163" s="59">
        <v>3023000</v>
      </c>
      <c r="H163" s="60" t="s">
        <v>28</v>
      </c>
      <c r="I163" s="120" t="s">
        <v>28</v>
      </c>
      <c r="J163" s="120" t="s">
        <v>28</v>
      </c>
      <c r="K163" s="120" t="s">
        <v>28</v>
      </c>
      <c r="L163" s="82" t="s">
        <v>229</v>
      </c>
      <c r="M163" s="133" t="s">
        <v>57</v>
      </c>
      <c r="N163" s="147" t="s">
        <v>133</v>
      </c>
      <c r="O163" s="147" t="s">
        <v>134</v>
      </c>
      <c r="P163" s="132" t="s">
        <v>135</v>
      </c>
      <c r="Q163" s="59">
        <v>486335</v>
      </c>
      <c r="R163" s="61">
        <f aca="true" t="shared" si="20" ref="R163:R170">ROUND(Q163/F163*100,2)</f>
        <v>16.09</v>
      </c>
      <c r="S163" s="59">
        <v>2415000</v>
      </c>
      <c r="T163" s="124">
        <f aca="true" t="shared" si="21" ref="T163:T170">ROUND(S163/F163*100,2)</f>
        <v>79.89</v>
      </c>
      <c r="U163" s="2"/>
      <c r="V163" s="15">
        <f t="shared" si="17"/>
        <v>0</v>
      </c>
      <c r="W163" s="2"/>
      <c r="X163" s="2"/>
      <c r="Y163" s="2"/>
      <c r="Z163" s="2"/>
      <c r="AA163" s="2"/>
      <c r="AB163" s="2"/>
      <c r="AC163" s="2"/>
      <c r="AD163" s="2"/>
      <c r="AE163" s="2"/>
      <c r="AF163" s="2"/>
      <c r="AG163" s="2"/>
      <c r="AH163" s="2"/>
      <c r="AI163" s="2"/>
    </row>
    <row r="164" spans="1:35" s="1" customFormat="1" ht="48" customHeight="1">
      <c r="A164" s="103"/>
      <c r="B164" s="103"/>
      <c r="C164" s="103"/>
      <c r="D164" s="57" t="s">
        <v>36</v>
      </c>
      <c r="E164" s="72" t="s">
        <v>377</v>
      </c>
      <c r="F164" s="59">
        <v>3210000</v>
      </c>
      <c r="G164" s="59">
        <v>3210000</v>
      </c>
      <c r="H164" s="60"/>
      <c r="I164" s="120"/>
      <c r="J164" s="120"/>
      <c r="K164" s="120"/>
      <c r="L164" s="137"/>
      <c r="M164" s="83"/>
      <c r="N164" s="84"/>
      <c r="O164" s="84"/>
      <c r="P164" s="61"/>
      <c r="Q164" s="59">
        <f>+Q165</f>
        <v>396000</v>
      </c>
      <c r="R164" s="61">
        <f t="shared" si="20"/>
        <v>12.34</v>
      </c>
      <c r="S164" s="59">
        <f>+S165</f>
        <v>3210000</v>
      </c>
      <c r="T164" s="64">
        <f t="shared" si="21"/>
        <v>100</v>
      </c>
      <c r="U164" s="43"/>
      <c r="V164" s="15">
        <f t="shared" si="17"/>
        <v>0</v>
      </c>
      <c r="W164" s="2"/>
      <c r="X164" s="2"/>
      <c r="Y164" s="2"/>
      <c r="Z164" s="2"/>
      <c r="AA164" s="2"/>
      <c r="AB164" s="2"/>
      <c r="AC164" s="2"/>
      <c r="AD164" s="2"/>
      <c r="AE164" s="2"/>
      <c r="AF164" s="2"/>
      <c r="AG164" s="2"/>
      <c r="AH164" s="2"/>
      <c r="AI164" s="2"/>
    </row>
    <row r="165" spans="1:35" s="1" customFormat="1" ht="49.5" customHeight="1">
      <c r="A165" s="103"/>
      <c r="B165" s="103"/>
      <c r="C165" s="103"/>
      <c r="D165" s="57"/>
      <c r="E165" s="72" t="s">
        <v>378</v>
      </c>
      <c r="F165" s="59">
        <v>3210000</v>
      </c>
      <c r="G165" s="59">
        <v>3210000</v>
      </c>
      <c r="H165" s="60" t="s">
        <v>28</v>
      </c>
      <c r="I165" s="60" t="s">
        <v>28</v>
      </c>
      <c r="J165" s="120" t="s">
        <v>28</v>
      </c>
      <c r="K165" s="120" t="s">
        <v>28</v>
      </c>
      <c r="L165" s="82" t="s">
        <v>230</v>
      </c>
      <c r="M165" s="73" t="s">
        <v>386</v>
      </c>
      <c r="N165" s="149" t="s">
        <v>331</v>
      </c>
      <c r="O165" s="149" t="s">
        <v>332</v>
      </c>
      <c r="P165" s="149" t="s">
        <v>333</v>
      </c>
      <c r="Q165" s="59">
        <v>396000</v>
      </c>
      <c r="R165" s="61">
        <f t="shared" si="20"/>
        <v>12.34</v>
      </c>
      <c r="S165" s="59">
        <v>3210000</v>
      </c>
      <c r="T165" s="64">
        <f t="shared" si="21"/>
        <v>100</v>
      </c>
      <c r="U165" s="43"/>
      <c r="V165" s="15">
        <f t="shared" si="17"/>
        <v>0</v>
      </c>
      <c r="W165" s="2"/>
      <c r="X165" s="2"/>
      <c r="Y165" s="2"/>
      <c r="Z165" s="2"/>
      <c r="AA165" s="2"/>
      <c r="AB165" s="2"/>
      <c r="AC165" s="2"/>
      <c r="AD165" s="2"/>
      <c r="AE165" s="2"/>
      <c r="AF165" s="2"/>
      <c r="AG165" s="2"/>
      <c r="AH165" s="2"/>
      <c r="AI165" s="2"/>
    </row>
    <row r="166" spans="1:35" s="1" customFormat="1" ht="57.75" customHeight="1">
      <c r="A166" s="103"/>
      <c r="B166" s="103"/>
      <c r="C166" s="103"/>
      <c r="D166" s="57" t="s">
        <v>37</v>
      </c>
      <c r="E166" s="72" t="s">
        <v>379</v>
      </c>
      <c r="F166" s="59">
        <f>+F167+F168+F169+F170</f>
        <v>19384582</v>
      </c>
      <c r="G166" s="59">
        <f>+G167+G168+G169+G170</f>
        <v>19384582</v>
      </c>
      <c r="H166" s="60"/>
      <c r="I166" s="60"/>
      <c r="J166" s="120"/>
      <c r="K166" s="120"/>
      <c r="L166" s="137"/>
      <c r="M166" s="83"/>
      <c r="N166" s="84"/>
      <c r="O166" s="61"/>
      <c r="P166" s="61"/>
      <c r="Q166" s="59">
        <f>+Q167+Q168+Q169+Q170</f>
        <v>2904001</v>
      </c>
      <c r="R166" s="61">
        <f t="shared" si="20"/>
        <v>14.98</v>
      </c>
      <c r="S166" s="59">
        <f>+S167+S168+S169+S170</f>
        <v>8967620</v>
      </c>
      <c r="T166" s="124">
        <f t="shared" si="21"/>
        <v>46.26</v>
      </c>
      <c r="U166" s="2"/>
      <c r="V166" s="15">
        <f t="shared" si="17"/>
        <v>0</v>
      </c>
      <c r="W166" s="2"/>
      <c r="X166" s="2"/>
      <c r="Y166" s="2"/>
      <c r="Z166" s="2"/>
      <c r="AA166" s="2"/>
      <c r="AB166" s="2"/>
      <c r="AC166" s="2"/>
      <c r="AD166" s="2"/>
      <c r="AE166" s="2"/>
      <c r="AF166" s="2"/>
      <c r="AG166" s="2"/>
      <c r="AH166" s="2"/>
      <c r="AI166" s="2"/>
    </row>
    <row r="167" spans="1:35" s="1" customFormat="1" ht="60" customHeight="1">
      <c r="A167" s="103"/>
      <c r="B167" s="103"/>
      <c r="C167" s="57"/>
      <c r="D167" s="57" t="s">
        <v>100</v>
      </c>
      <c r="E167" s="72" t="s">
        <v>85</v>
      </c>
      <c r="F167" s="59">
        <f>+G167</f>
        <v>4517000</v>
      </c>
      <c r="G167" s="59">
        <v>4517000</v>
      </c>
      <c r="H167" s="60" t="s">
        <v>28</v>
      </c>
      <c r="I167" s="60" t="s">
        <v>28</v>
      </c>
      <c r="J167" s="120" t="s">
        <v>28</v>
      </c>
      <c r="K167" s="120" t="s">
        <v>28</v>
      </c>
      <c r="L167" s="82" t="s">
        <v>231</v>
      </c>
      <c r="M167" s="133" t="s">
        <v>263</v>
      </c>
      <c r="N167" s="147" t="s">
        <v>28</v>
      </c>
      <c r="O167" s="132" t="s">
        <v>28</v>
      </c>
      <c r="P167" s="132" t="s">
        <v>28</v>
      </c>
      <c r="Q167" s="59">
        <v>60000</v>
      </c>
      <c r="R167" s="61">
        <f t="shared" si="20"/>
        <v>1.33</v>
      </c>
      <c r="S167" s="59">
        <v>1563922</v>
      </c>
      <c r="T167" s="124">
        <f t="shared" si="21"/>
        <v>34.62</v>
      </c>
      <c r="U167" s="2"/>
      <c r="V167" s="15">
        <f t="shared" si="17"/>
        <v>0</v>
      </c>
      <c r="W167" s="2"/>
      <c r="X167" s="2"/>
      <c r="Y167" s="2"/>
      <c r="Z167" s="2"/>
      <c r="AA167" s="2"/>
      <c r="AB167" s="2"/>
      <c r="AC167" s="2"/>
      <c r="AD167" s="2"/>
      <c r="AE167" s="2"/>
      <c r="AF167" s="2"/>
      <c r="AG167" s="2"/>
      <c r="AH167" s="2"/>
      <c r="AI167" s="2"/>
    </row>
    <row r="168" spans="1:35" s="1" customFormat="1" ht="102.75" customHeight="1">
      <c r="A168" s="103"/>
      <c r="B168" s="103"/>
      <c r="C168" s="57"/>
      <c r="D168" s="57" t="s">
        <v>101</v>
      </c>
      <c r="E168" s="72" t="s">
        <v>380</v>
      </c>
      <c r="F168" s="59">
        <f>+G168</f>
        <v>12025060</v>
      </c>
      <c r="G168" s="59">
        <v>12025060</v>
      </c>
      <c r="H168" s="60" t="s">
        <v>28</v>
      </c>
      <c r="I168" s="60" t="s">
        <v>28</v>
      </c>
      <c r="J168" s="120" t="s">
        <v>28</v>
      </c>
      <c r="K168" s="120" t="s">
        <v>28</v>
      </c>
      <c r="L168" s="82" t="s">
        <v>232</v>
      </c>
      <c r="M168" s="133" t="s">
        <v>47</v>
      </c>
      <c r="N168" s="147" t="s">
        <v>136</v>
      </c>
      <c r="O168" s="132" t="s">
        <v>137</v>
      </c>
      <c r="P168" s="132" t="s">
        <v>138</v>
      </c>
      <c r="Q168" s="59">
        <v>2410304</v>
      </c>
      <c r="R168" s="61">
        <f t="shared" si="20"/>
        <v>20.04</v>
      </c>
      <c r="S168" s="59">
        <v>4634304</v>
      </c>
      <c r="T168" s="124">
        <f t="shared" si="21"/>
        <v>38.54</v>
      </c>
      <c r="U168" s="2"/>
      <c r="V168" s="15">
        <f t="shared" si="17"/>
        <v>0</v>
      </c>
      <c r="W168" s="2"/>
      <c r="X168" s="2"/>
      <c r="Y168" s="2"/>
      <c r="Z168" s="2"/>
      <c r="AA168" s="2"/>
      <c r="AB168" s="2"/>
      <c r="AC168" s="2"/>
      <c r="AD168" s="2"/>
      <c r="AE168" s="2"/>
      <c r="AF168" s="2"/>
      <c r="AG168" s="2"/>
      <c r="AH168" s="2"/>
      <c r="AI168" s="2"/>
    </row>
    <row r="169" spans="1:35" s="1" customFormat="1" ht="48" customHeight="1">
      <c r="A169" s="103"/>
      <c r="B169" s="103"/>
      <c r="C169" s="57"/>
      <c r="D169" s="57" t="s">
        <v>102</v>
      </c>
      <c r="E169" s="72" t="s">
        <v>86</v>
      </c>
      <c r="F169" s="59">
        <f>+G169</f>
        <v>730000</v>
      </c>
      <c r="G169" s="59">
        <v>730000</v>
      </c>
      <c r="H169" s="60" t="s">
        <v>28</v>
      </c>
      <c r="I169" s="60" t="s">
        <v>28</v>
      </c>
      <c r="J169" s="120" t="s">
        <v>28</v>
      </c>
      <c r="K169" s="120" t="s">
        <v>28</v>
      </c>
      <c r="L169" s="82" t="s">
        <v>233</v>
      </c>
      <c r="M169" s="133" t="s">
        <v>62</v>
      </c>
      <c r="N169" s="147" t="s">
        <v>133</v>
      </c>
      <c r="O169" s="132" t="s">
        <v>139</v>
      </c>
      <c r="P169" s="132" t="s">
        <v>140</v>
      </c>
      <c r="Q169" s="59">
        <v>171000</v>
      </c>
      <c r="R169" s="61">
        <f t="shared" si="20"/>
        <v>23.42</v>
      </c>
      <c r="S169" s="59">
        <v>730000</v>
      </c>
      <c r="T169" s="64">
        <f t="shared" si="21"/>
        <v>100</v>
      </c>
      <c r="U169" s="2"/>
      <c r="V169" s="15">
        <f t="shared" si="17"/>
        <v>0</v>
      </c>
      <c r="W169" s="2"/>
      <c r="X169" s="2"/>
      <c r="Y169" s="2"/>
      <c r="Z169" s="2"/>
      <c r="AA169" s="2"/>
      <c r="AB169" s="2"/>
      <c r="AC169" s="2"/>
      <c r="AD169" s="2"/>
      <c r="AE169" s="2"/>
      <c r="AF169" s="2"/>
      <c r="AG169" s="2"/>
      <c r="AH169" s="2"/>
      <c r="AI169" s="2"/>
    </row>
    <row r="170" spans="1:35" s="65" customFormat="1" ht="103.5" customHeight="1">
      <c r="A170" s="104"/>
      <c r="B170" s="104"/>
      <c r="C170" s="92"/>
      <c r="D170" s="92" t="s">
        <v>103</v>
      </c>
      <c r="E170" s="116" t="s">
        <v>381</v>
      </c>
      <c r="F170" s="95">
        <f>+G170</f>
        <v>2112522</v>
      </c>
      <c r="G170" s="95">
        <v>2112522</v>
      </c>
      <c r="H170" s="96" t="s">
        <v>28</v>
      </c>
      <c r="I170" s="96" t="s">
        <v>28</v>
      </c>
      <c r="J170" s="128" t="s">
        <v>28</v>
      </c>
      <c r="K170" s="128" t="s">
        <v>28</v>
      </c>
      <c r="L170" s="94" t="s">
        <v>234</v>
      </c>
      <c r="M170" s="129" t="s">
        <v>80</v>
      </c>
      <c r="N170" s="145" t="s">
        <v>133</v>
      </c>
      <c r="O170" s="130" t="s">
        <v>141</v>
      </c>
      <c r="P170" s="130" t="s">
        <v>142</v>
      </c>
      <c r="Q170" s="95">
        <v>262697</v>
      </c>
      <c r="R170" s="98">
        <f t="shared" si="20"/>
        <v>12.44</v>
      </c>
      <c r="S170" s="95">
        <v>2039394</v>
      </c>
      <c r="T170" s="131">
        <f t="shared" si="21"/>
        <v>96.54</v>
      </c>
      <c r="U170" s="66"/>
      <c r="V170" s="136">
        <f t="shared" si="17"/>
        <v>0</v>
      </c>
      <c r="W170" s="66"/>
      <c r="X170" s="66"/>
      <c r="Y170" s="66"/>
      <c r="Z170" s="66"/>
      <c r="AA170" s="66"/>
      <c r="AB170" s="66"/>
      <c r="AC170" s="66"/>
      <c r="AD170" s="66"/>
      <c r="AE170" s="66"/>
      <c r="AF170" s="66"/>
      <c r="AG170" s="66"/>
      <c r="AH170" s="66"/>
      <c r="AI170" s="66"/>
    </row>
    <row r="171" spans="5:22" s="16" customFormat="1" ht="30" customHeight="1">
      <c r="E171" s="182" t="s">
        <v>0</v>
      </c>
      <c r="F171" s="182"/>
      <c r="G171" s="182"/>
      <c r="H171" s="182"/>
      <c r="I171" s="182"/>
      <c r="J171" s="182"/>
      <c r="K171" s="182"/>
      <c r="L171" s="183" t="s">
        <v>114</v>
      </c>
      <c r="M171" s="183"/>
      <c r="N171" s="183"/>
      <c r="O171" s="183"/>
      <c r="P171" s="183"/>
      <c r="Q171" s="183"/>
      <c r="R171" s="184"/>
      <c r="S171" s="184"/>
      <c r="T171" s="184"/>
      <c r="V171" s="15">
        <f t="shared" si="17"/>
        <v>0</v>
      </c>
    </row>
    <row r="172" spans="5:22" s="17" customFormat="1" ht="21" customHeight="1">
      <c r="E172" s="156"/>
      <c r="F172" s="18"/>
      <c r="G172" s="18"/>
      <c r="H172" s="18"/>
      <c r="I172" s="18"/>
      <c r="J172" s="18"/>
      <c r="K172" s="18"/>
      <c r="L172" s="18"/>
      <c r="M172" s="18"/>
      <c r="N172" s="19"/>
      <c r="O172" s="19"/>
      <c r="P172" s="19"/>
      <c r="Q172" s="20"/>
      <c r="R172" s="21"/>
      <c r="S172" s="22"/>
      <c r="T172" s="23" t="s">
        <v>1</v>
      </c>
      <c r="V172" s="15">
        <f t="shared" si="17"/>
        <v>0</v>
      </c>
    </row>
    <row r="173" spans="1:22" s="17" customFormat="1" ht="18" customHeight="1">
      <c r="A173" s="185" t="s">
        <v>115</v>
      </c>
      <c r="B173" s="186"/>
      <c r="C173" s="186"/>
      <c r="D173" s="186"/>
      <c r="E173" s="187"/>
      <c r="F173" s="174" t="s">
        <v>2</v>
      </c>
      <c r="G173" s="176"/>
      <c r="H173" s="176"/>
      <c r="I173" s="176"/>
      <c r="J173" s="176"/>
      <c r="K173" s="176"/>
      <c r="L173" s="176" t="s">
        <v>3</v>
      </c>
      <c r="M173" s="176"/>
      <c r="N173" s="176"/>
      <c r="O173" s="176"/>
      <c r="P173" s="175"/>
      <c r="Q173" s="174" t="s">
        <v>4</v>
      </c>
      <c r="R173" s="176"/>
      <c r="S173" s="176"/>
      <c r="T173" s="176"/>
      <c r="V173" s="15"/>
    </row>
    <row r="174" spans="1:22" s="17" customFormat="1" ht="18" customHeight="1">
      <c r="A174" s="188"/>
      <c r="B174" s="188"/>
      <c r="C174" s="188"/>
      <c r="D174" s="188"/>
      <c r="E174" s="189"/>
      <c r="F174" s="180" t="s">
        <v>5</v>
      </c>
      <c r="G174" s="174" t="s">
        <v>6</v>
      </c>
      <c r="H174" s="176"/>
      <c r="I174" s="176"/>
      <c r="J174" s="176"/>
      <c r="K174" s="175"/>
      <c r="L174" s="180" t="s">
        <v>7</v>
      </c>
      <c r="M174" s="195" t="s">
        <v>8</v>
      </c>
      <c r="N174" s="27" t="s">
        <v>9</v>
      </c>
      <c r="O174" s="27" t="s">
        <v>10</v>
      </c>
      <c r="P174" s="27" t="s">
        <v>11</v>
      </c>
      <c r="Q174" s="174" t="s">
        <v>12</v>
      </c>
      <c r="R174" s="175"/>
      <c r="S174" s="174" t="s">
        <v>13</v>
      </c>
      <c r="T174" s="176"/>
      <c r="V174" s="15"/>
    </row>
    <row r="175" spans="1:22" s="17" customFormat="1" ht="18" customHeight="1">
      <c r="A175" s="188"/>
      <c r="B175" s="188"/>
      <c r="C175" s="188"/>
      <c r="D175" s="188"/>
      <c r="E175" s="189"/>
      <c r="F175" s="192"/>
      <c r="G175" s="177" t="s">
        <v>14</v>
      </c>
      <c r="H175" s="178"/>
      <c r="I175" s="178"/>
      <c r="J175" s="179"/>
      <c r="K175" s="180" t="s">
        <v>15</v>
      </c>
      <c r="L175" s="193"/>
      <c r="M175" s="196"/>
      <c r="N175" s="28" t="s">
        <v>16</v>
      </c>
      <c r="O175" s="28" t="s">
        <v>17</v>
      </c>
      <c r="P175" s="28" t="s">
        <v>18</v>
      </c>
      <c r="Q175" s="180" t="s">
        <v>19</v>
      </c>
      <c r="R175" s="27" t="s">
        <v>20</v>
      </c>
      <c r="S175" s="180" t="s">
        <v>19</v>
      </c>
      <c r="T175" s="29" t="s">
        <v>20</v>
      </c>
      <c r="V175" s="15">
        <f t="shared" si="17"/>
        <v>0</v>
      </c>
    </row>
    <row r="176" spans="1:22" s="17" customFormat="1" ht="33" customHeight="1">
      <c r="A176" s="190"/>
      <c r="B176" s="190"/>
      <c r="C176" s="190"/>
      <c r="D176" s="190"/>
      <c r="E176" s="191"/>
      <c r="F176" s="181"/>
      <c r="G176" s="25" t="s">
        <v>21</v>
      </c>
      <c r="H176" s="30" t="s">
        <v>22</v>
      </c>
      <c r="I176" s="31" t="s">
        <v>23</v>
      </c>
      <c r="J176" s="24" t="s">
        <v>24</v>
      </c>
      <c r="K176" s="181"/>
      <c r="L176" s="194"/>
      <c r="M176" s="197"/>
      <c r="N176" s="32" t="s">
        <v>25</v>
      </c>
      <c r="O176" s="32" t="s">
        <v>25</v>
      </c>
      <c r="P176" s="32" t="s">
        <v>26</v>
      </c>
      <c r="Q176" s="181"/>
      <c r="R176" s="32" t="s">
        <v>27</v>
      </c>
      <c r="S176" s="181"/>
      <c r="T176" s="33" t="s">
        <v>27</v>
      </c>
      <c r="V176" s="15">
        <f t="shared" si="17"/>
        <v>0</v>
      </c>
    </row>
    <row r="177" spans="1:22" s="36" customFormat="1" ht="4.5" customHeight="1">
      <c r="A177" s="26"/>
      <c r="B177" s="26"/>
      <c r="C177" s="26"/>
      <c r="D177" s="26"/>
      <c r="E177" s="157"/>
      <c r="F177" s="34"/>
      <c r="G177" s="34"/>
      <c r="H177" s="35"/>
      <c r="I177" s="34"/>
      <c r="J177" s="34"/>
      <c r="K177" s="34"/>
      <c r="M177" s="35"/>
      <c r="N177" s="37"/>
      <c r="O177" s="37"/>
      <c r="P177" s="37"/>
      <c r="Q177" s="34"/>
      <c r="R177" s="37"/>
      <c r="S177" s="34"/>
      <c r="T177" s="37"/>
      <c r="V177" s="15">
        <f t="shared" si="17"/>
        <v>0</v>
      </c>
    </row>
    <row r="178" spans="1:35" s="1" customFormat="1" ht="21" customHeight="1">
      <c r="A178" s="103"/>
      <c r="B178" s="103"/>
      <c r="C178" s="57" t="s">
        <v>154</v>
      </c>
      <c r="D178" s="57"/>
      <c r="E178" s="137"/>
      <c r="F178" s="59">
        <f>F179</f>
        <v>4226500</v>
      </c>
      <c r="G178" s="59">
        <f>G179</f>
        <v>4226500</v>
      </c>
      <c r="H178" s="60"/>
      <c r="I178" s="60"/>
      <c r="J178" s="120"/>
      <c r="K178" s="120"/>
      <c r="L178" s="134"/>
      <c r="M178" s="133"/>
      <c r="N178" s="147"/>
      <c r="O178" s="132"/>
      <c r="P178" s="132"/>
      <c r="Q178" s="59">
        <f>Q179</f>
        <v>103000</v>
      </c>
      <c r="R178" s="61">
        <f>ROUND(Q178/F178*100,2)</f>
        <v>2.44</v>
      </c>
      <c r="S178" s="59">
        <f>S179</f>
        <v>103000</v>
      </c>
      <c r="T178" s="124">
        <f>ROUND(S178/F178*100,2)</f>
        <v>2.44</v>
      </c>
      <c r="U178" s="2"/>
      <c r="V178" s="15">
        <f t="shared" si="17"/>
        <v>0</v>
      </c>
      <c r="W178" s="2"/>
      <c r="X178" s="2"/>
      <c r="Y178" s="2"/>
      <c r="Z178" s="2"/>
      <c r="AA178" s="2"/>
      <c r="AB178" s="2"/>
      <c r="AC178" s="2"/>
      <c r="AD178" s="2"/>
      <c r="AE178" s="2"/>
      <c r="AF178" s="2"/>
      <c r="AG178" s="2"/>
      <c r="AH178" s="2"/>
      <c r="AI178" s="2"/>
    </row>
    <row r="179" spans="1:35" s="1" customFormat="1" ht="75" customHeight="1">
      <c r="A179" s="103"/>
      <c r="B179" s="103"/>
      <c r="C179" s="57"/>
      <c r="D179" s="57"/>
      <c r="E179" s="72" t="s">
        <v>382</v>
      </c>
      <c r="F179" s="59">
        <f>+G179</f>
        <v>4226500</v>
      </c>
      <c r="G179" s="59">
        <v>4226500</v>
      </c>
      <c r="H179" s="60"/>
      <c r="I179" s="60"/>
      <c r="J179" s="120"/>
      <c r="K179" s="120"/>
      <c r="L179" s="82" t="s">
        <v>235</v>
      </c>
      <c r="M179" s="73" t="s">
        <v>264</v>
      </c>
      <c r="N179" s="147"/>
      <c r="O179" s="132"/>
      <c r="P179" s="132"/>
      <c r="Q179" s="59">
        <v>103000</v>
      </c>
      <c r="R179" s="61">
        <f>ROUND(Q179/F179*100,2)</f>
        <v>2.44</v>
      </c>
      <c r="S179" s="59">
        <v>103000</v>
      </c>
      <c r="T179" s="124">
        <f>ROUND(S179/F179*100,2)</f>
        <v>2.44</v>
      </c>
      <c r="U179" s="2"/>
      <c r="V179" s="15">
        <f t="shared" si="17"/>
        <v>0</v>
      </c>
      <c r="W179" s="2"/>
      <c r="X179" s="2"/>
      <c r="Y179" s="2"/>
      <c r="Z179" s="2"/>
      <c r="AA179" s="2"/>
      <c r="AB179" s="2"/>
      <c r="AC179" s="2"/>
      <c r="AD179" s="2"/>
      <c r="AE179" s="2"/>
      <c r="AF179" s="2"/>
      <c r="AG179" s="2"/>
      <c r="AH179" s="2"/>
      <c r="AI179" s="2"/>
    </row>
    <row r="180" spans="1:35" s="1" customFormat="1" ht="21" customHeight="1">
      <c r="A180" s="57"/>
      <c r="B180" s="57"/>
      <c r="C180" s="57" t="s">
        <v>152</v>
      </c>
      <c r="D180" s="57"/>
      <c r="E180" s="158"/>
      <c r="F180" s="59">
        <f>+G180</f>
        <v>6661941</v>
      </c>
      <c r="G180" s="59">
        <f>+G181+G182</f>
        <v>6661941</v>
      </c>
      <c r="H180" s="60" t="s">
        <v>28</v>
      </c>
      <c r="I180" s="60" t="s">
        <v>28</v>
      </c>
      <c r="J180" s="60" t="s">
        <v>28</v>
      </c>
      <c r="K180" s="120" t="s">
        <v>28</v>
      </c>
      <c r="L180" s="137" t="s">
        <v>28</v>
      </c>
      <c r="M180" s="83" t="s">
        <v>28</v>
      </c>
      <c r="N180" s="84" t="s">
        <v>28</v>
      </c>
      <c r="O180" s="61" t="s">
        <v>28</v>
      </c>
      <c r="P180" s="61" t="s">
        <v>28</v>
      </c>
      <c r="Q180" s="59">
        <f>+Q181+Q182</f>
        <v>3819849</v>
      </c>
      <c r="R180" s="61">
        <f>ROUND(Q180/F180*100,2)</f>
        <v>57.34</v>
      </c>
      <c r="S180" s="59">
        <f>+S181+S182</f>
        <v>4979241</v>
      </c>
      <c r="T180" s="124">
        <f>ROUND(S180/F180*100,2)</f>
        <v>74.74</v>
      </c>
      <c r="U180" s="2"/>
      <c r="V180" s="15">
        <f t="shared" si="17"/>
        <v>0</v>
      </c>
      <c r="W180" s="2"/>
      <c r="X180" s="2"/>
      <c r="Y180" s="2"/>
      <c r="Z180" s="2"/>
      <c r="AA180" s="2"/>
      <c r="AB180" s="2"/>
      <c r="AC180" s="2"/>
      <c r="AD180" s="2"/>
      <c r="AE180" s="2"/>
      <c r="AF180" s="2"/>
      <c r="AG180" s="2"/>
      <c r="AH180" s="2"/>
      <c r="AI180" s="2"/>
    </row>
    <row r="181" spans="1:35" s="1" customFormat="1" ht="21" customHeight="1">
      <c r="A181" s="74"/>
      <c r="B181" s="74"/>
      <c r="C181" s="74"/>
      <c r="D181" s="74" t="s">
        <v>35</v>
      </c>
      <c r="E181" s="75" t="s">
        <v>41</v>
      </c>
      <c r="F181" s="59">
        <f>+G181</f>
        <v>5538518</v>
      </c>
      <c r="G181" s="59">
        <v>5538518</v>
      </c>
      <c r="H181" s="60" t="s">
        <v>28</v>
      </c>
      <c r="I181" s="60" t="s">
        <v>28</v>
      </c>
      <c r="J181" s="60" t="s">
        <v>28</v>
      </c>
      <c r="K181" s="120" t="s">
        <v>28</v>
      </c>
      <c r="L181" s="137" t="s">
        <v>28</v>
      </c>
      <c r="M181" s="83"/>
      <c r="N181" s="84" t="s">
        <v>28</v>
      </c>
      <c r="O181" s="61" t="s">
        <v>28</v>
      </c>
      <c r="P181" s="61" t="s">
        <v>28</v>
      </c>
      <c r="Q181" s="59">
        <v>2696426</v>
      </c>
      <c r="R181" s="61">
        <f>ROUND(Q181/F181*100,2)</f>
        <v>48.68</v>
      </c>
      <c r="S181" s="59">
        <v>3855818</v>
      </c>
      <c r="T181" s="124">
        <f>ROUND(S181/F181*100,2)</f>
        <v>69.62</v>
      </c>
      <c r="U181" s="2"/>
      <c r="V181" s="15">
        <f t="shared" si="17"/>
        <v>0</v>
      </c>
      <c r="W181" s="2"/>
      <c r="X181" s="2"/>
      <c r="Y181" s="2"/>
      <c r="Z181" s="2"/>
      <c r="AA181" s="2"/>
      <c r="AB181" s="2"/>
      <c r="AC181" s="2"/>
      <c r="AD181" s="2"/>
      <c r="AE181" s="2"/>
      <c r="AF181" s="2"/>
      <c r="AG181" s="2"/>
      <c r="AH181" s="2"/>
      <c r="AI181" s="2"/>
    </row>
    <row r="182" spans="1:35" s="1" customFormat="1" ht="21" customHeight="1">
      <c r="A182" s="74"/>
      <c r="B182" s="74"/>
      <c r="C182" s="74"/>
      <c r="D182" s="74" t="s">
        <v>36</v>
      </c>
      <c r="E182" s="75" t="s">
        <v>31</v>
      </c>
      <c r="F182" s="59">
        <f>+G182</f>
        <v>1123423</v>
      </c>
      <c r="G182" s="59">
        <v>1123423</v>
      </c>
      <c r="H182" s="60" t="s">
        <v>28</v>
      </c>
      <c r="I182" s="60" t="s">
        <v>28</v>
      </c>
      <c r="J182" s="60" t="s">
        <v>28</v>
      </c>
      <c r="K182" s="120" t="s">
        <v>28</v>
      </c>
      <c r="L182" s="137" t="s">
        <v>28</v>
      </c>
      <c r="M182" s="73" t="s">
        <v>144</v>
      </c>
      <c r="N182" s="84" t="s">
        <v>28</v>
      </c>
      <c r="O182" s="61" t="s">
        <v>28</v>
      </c>
      <c r="P182" s="61" t="s">
        <v>28</v>
      </c>
      <c r="Q182" s="59">
        <v>1123423</v>
      </c>
      <c r="R182" s="62">
        <f aca="true" t="shared" si="22" ref="R182:R193">ROUND(Q182/F182*100,2)</f>
        <v>100</v>
      </c>
      <c r="S182" s="59">
        <v>1123423</v>
      </c>
      <c r="T182" s="64">
        <f>ROUND(S182/F182*100,2)</f>
        <v>100</v>
      </c>
      <c r="U182" s="2"/>
      <c r="V182" s="15">
        <f t="shared" si="17"/>
        <v>0</v>
      </c>
      <c r="W182" s="2"/>
      <c r="X182" s="2"/>
      <c r="Y182" s="2"/>
      <c r="Z182" s="2"/>
      <c r="AA182" s="2"/>
      <c r="AB182" s="2"/>
      <c r="AC182" s="2"/>
      <c r="AD182" s="2"/>
      <c r="AE182" s="2"/>
      <c r="AF182" s="2"/>
      <c r="AG182" s="2"/>
      <c r="AH182" s="2"/>
      <c r="AI182" s="2"/>
    </row>
    <row r="183" spans="1:35" s="14" customFormat="1" ht="22.5" customHeight="1">
      <c r="A183" s="198" t="s">
        <v>87</v>
      </c>
      <c r="B183" s="198"/>
      <c r="C183" s="198"/>
      <c r="D183" s="198"/>
      <c r="E183" s="198"/>
      <c r="F183" s="10">
        <f>+G183+K183</f>
        <v>106651778</v>
      </c>
      <c r="G183" s="10">
        <f>+G184+G188+G186</f>
        <v>68919778</v>
      </c>
      <c r="H183" s="56"/>
      <c r="I183" s="56"/>
      <c r="J183" s="56"/>
      <c r="K183" s="10">
        <f>+K188+K186</f>
        <v>37732000</v>
      </c>
      <c r="L183" s="137" t="s">
        <v>28</v>
      </c>
      <c r="M183" s="12" t="s">
        <v>28</v>
      </c>
      <c r="N183" s="13" t="s">
        <v>28</v>
      </c>
      <c r="O183" s="13" t="s">
        <v>28</v>
      </c>
      <c r="P183" s="13" t="s">
        <v>28</v>
      </c>
      <c r="Q183" s="10">
        <f>+Q184+Q188+Q186</f>
        <v>7122921</v>
      </c>
      <c r="R183" s="13">
        <f t="shared" si="22"/>
        <v>6.68</v>
      </c>
      <c r="S183" s="10">
        <f>+S184+S188+S186</f>
        <v>16352608</v>
      </c>
      <c r="T183" s="13">
        <f aca="true" t="shared" si="23" ref="T183:T193">ROUND(S183/F183*100,2)</f>
        <v>15.33</v>
      </c>
      <c r="U183" s="38"/>
      <c r="V183" s="15">
        <f t="shared" si="17"/>
        <v>0</v>
      </c>
      <c r="W183" s="38"/>
      <c r="X183" s="38"/>
      <c r="Y183" s="38"/>
      <c r="Z183" s="38"/>
      <c r="AA183" s="38"/>
      <c r="AB183" s="38"/>
      <c r="AC183" s="38"/>
      <c r="AD183" s="38"/>
      <c r="AE183" s="38"/>
      <c r="AF183" s="38"/>
      <c r="AG183" s="38"/>
      <c r="AH183" s="38"/>
      <c r="AI183" s="38"/>
    </row>
    <row r="184" spans="1:35" s="14" customFormat="1" ht="22.5" customHeight="1">
      <c r="A184" s="57"/>
      <c r="B184" s="57"/>
      <c r="C184" s="57" t="s">
        <v>34</v>
      </c>
      <c r="D184" s="57"/>
      <c r="E184" s="158"/>
      <c r="F184" s="59">
        <f>+F185</f>
        <v>10446235</v>
      </c>
      <c r="G184" s="59">
        <f>+G185</f>
        <v>10446235</v>
      </c>
      <c r="H184" s="60" t="s">
        <v>28</v>
      </c>
      <c r="I184" s="60" t="s">
        <v>28</v>
      </c>
      <c r="J184" s="60" t="s">
        <v>28</v>
      </c>
      <c r="K184" s="60" t="s">
        <v>28</v>
      </c>
      <c r="L184" s="137" t="s">
        <v>28</v>
      </c>
      <c r="M184" s="73" t="s">
        <v>28</v>
      </c>
      <c r="N184" s="61" t="s">
        <v>28</v>
      </c>
      <c r="O184" s="61" t="s">
        <v>28</v>
      </c>
      <c r="P184" s="61" t="s">
        <v>28</v>
      </c>
      <c r="Q184" s="59">
        <f>+Q185</f>
        <v>1249000</v>
      </c>
      <c r="R184" s="61">
        <f t="shared" si="22"/>
        <v>11.96</v>
      </c>
      <c r="S184" s="59">
        <f>+S185</f>
        <v>8572319</v>
      </c>
      <c r="T184" s="61">
        <f t="shared" si="23"/>
        <v>82.06</v>
      </c>
      <c r="U184" s="38"/>
      <c r="V184" s="15">
        <f t="shared" si="17"/>
        <v>0</v>
      </c>
      <c r="W184" s="38"/>
      <c r="X184" s="38"/>
      <c r="Y184" s="38"/>
      <c r="Z184" s="38"/>
      <c r="AA184" s="38"/>
      <c r="AB184" s="38"/>
      <c r="AC184" s="38"/>
      <c r="AD184" s="38"/>
      <c r="AE184" s="38"/>
      <c r="AF184" s="38"/>
      <c r="AG184" s="38"/>
      <c r="AH184" s="38"/>
      <c r="AI184" s="38"/>
    </row>
    <row r="185" spans="1:35" s="14" customFormat="1" ht="50.25" customHeight="1">
      <c r="A185" s="57"/>
      <c r="B185" s="57"/>
      <c r="C185" s="57"/>
      <c r="D185" s="57"/>
      <c r="E185" s="72" t="s">
        <v>383</v>
      </c>
      <c r="F185" s="59">
        <v>10446235</v>
      </c>
      <c r="G185" s="59">
        <v>10446235</v>
      </c>
      <c r="H185" s="60" t="s">
        <v>28</v>
      </c>
      <c r="I185" s="60" t="s">
        <v>28</v>
      </c>
      <c r="J185" s="60" t="s">
        <v>28</v>
      </c>
      <c r="K185" s="60" t="s">
        <v>28</v>
      </c>
      <c r="L185" s="82" t="s">
        <v>187</v>
      </c>
      <c r="M185" s="73" t="s">
        <v>340</v>
      </c>
      <c r="N185" s="149" t="s">
        <v>334</v>
      </c>
      <c r="O185" s="149" t="s">
        <v>335</v>
      </c>
      <c r="P185" s="61" t="s">
        <v>28</v>
      </c>
      <c r="Q185" s="59">
        <v>1249000</v>
      </c>
      <c r="R185" s="61">
        <f t="shared" si="22"/>
        <v>11.96</v>
      </c>
      <c r="S185" s="59">
        <v>8572319</v>
      </c>
      <c r="T185" s="61">
        <f t="shared" si="23"/>
        <v>82.06</v>
      </c>
      <c r="U185" s="38"/>
      <c r="V185" s="15">
        <f t="shared" si="17"/>
        <v>0</v>
      </c>
      <c r="W185" s="38"/>
      <c r="X185" s="38"/>
      <c r="Y185" s="38"/>
      <c r="Z185" s="38"/>
      <c r="AA185" s="38"/>
      <c r="AB185" s="38"/>
      <c r="AC185" s="38"/>
      <c r="AD185" s="38"/>
      <c r="AE185" s="38"/>
      <c r="AF185" s="38"/>
      <c r="AG185" s="38"/>
      <c r="AH185" s="38"/>
      <c r="AI185" s="38"/>
    </row>
    <row r="186" spans="1:35" s="14" customFormat="1" ht="21" customHeight="1">
      <c r="A186" s="57"/>
      <c r="B186" s="57"/>
      <c r="C186" s="57" t="s">
        <v>154</v>
      </c>
      <c r="D186" s="57"/>
      <c r="E186" s="137"/>
      <c r="F186" s="59">
        <f>G186+K186</f>
        <v>74689000</v>
      </c>
      <c r="G186" s="59">
        <f>G187</f>
        <v>37344000</v>
      </c>
      <c r="H186" s="60"/>
      <c r="I186" s="60"/>
      <c r="J186" s="60"/>
      <c r="K186" s="60">
        <f>K187</f>
        <v>37345000</v>
      </c>
      <c r="L186" s="137"/>
      <c r="M186" s="73"/>
      <c r="N186" s="61"/>
      <c r="O186" s="61"/>
      <c r="P186" s="61"/>
      <c r="Q186" s="59">
        <f>Q187</f>
        <v>500000</v>
      </c>
      <c r="R186" s="61">
        <f t="shared" si="22"/>
        <v>0.67</v>
      </c>
      <c r="S186" s="59">
        <f>S187</f>
        <v>778998</v>
      </c>
      <c r="T186" s="124">
        <f t="shared" si="23"/>
        <v>1.04</v>
      </c>
      <c r="U186" s="38"/>
      <c r="V186" s="15">
        <f t="shared" si="17"/>
        <v>0</v>
      </c>
      <c r="W186" s="38"/>
      <c r="X186" s="38"/>
      <c r="Y186" s="38"/>
      <c r="Z186" s="38"/>
      <c r="AA186" s="38"/>
      <c r="AB186" s="38"/>
      <c r="AC186" s="38"/>
      <c r="AD186" s="38"/>
      <c r="AE186" s="38"/>
      <c r="AF186" s="38"/>
      <c r="AG186" s="38"/>
      <c r="AH186" s="38"/>
      <c r="AI186" s="38"/>
    </row>
    <row r="187" spans="1:35" s="14" customFormat="1" ht="72.75" customHeight="1">
      <c r="A187" s="57"/>
      <c r="B187" s="57"/>
      <c r="C187" s="57"/>
      <c r="D187" s="57"/>
      <c r="E187" s="72" t="s">
        <v>384</v>
      </c>
      <c r="F187" s="59">
        <f>G187+K187</f>
        <v>74689000</v>
      </c>
      <c r="G187" s="59">
        <v>37344000</v>
      </c>
      <c r="H187" s="60"/>
      <c r="I187" s="60"/>
      <c r="J187" s="60"/>
      <c r="K187" s="60">
        <v>37345000</v>
      </c>
      <c r="L187" s="82" t="s">
        <v>350</v>
      </c>
      <c r="M187" s="73" t="s">
        <v>265</v>
      </c>
      <c r="N187" s="149" t="s">
        <v>336</v>
      </c>
      <c r="O187" s="149" t="s">
        <v>351</v>
      </c>
      <c r="P187" s="61"/>
      <c r="Q187" s="59">
        <v>500000</v>
      </c>
      <c r="R187" s="61">
        <f t="shared" si="22"/>
        <v>0.67</v>
      </c>
      <c r="S187" s="59">
        <v>778998</v>
      </c>
      <c r="T187" s="124">
        <f t="shared" si="23"/>
        <v>1.04</v>
      </c>
      <c r="U187" s="38"/>
      <c r="V187" s="15">
        <f t="shared" si="17"/>
        <v>0</v>
      </c>
      <c r="W187" s="38"/>
      <c r="X187" s="38"/>
      <c r="Y187" s="38"/>
      <c r="Z187" s="38"/>
      <c r="AA187" s="38"/>
      <c r="AB187" s="38"/>
      <c r="AC187" s="38"/>
      <c r="AD187" s="38"/>
      <c r="AE187" s="38"/>
      <c r="AF187" s="38"/>
      <c r="AG187" s="38"/>
      <c r="AH187" s="38"/>
      <c r="AI187" s="38"/>
    </row>
    <row r="188" spans="1:35" s="14" customFormat="1" ht="21" customHeight="1">
      <c r="A188" s="57"/>
      <c r="B188" s="57"/>
      <c r="C188" s="57" t="s">
        <v>155</v>
      </c>
      <c r="D188" s="57"/>
      <c r="E188" s="158"/>
      <c r="F188" s="59">
        <f>+F189+F190</f>
        <v>21516543</v>
      </c>
      <c r="G188" s="59">
        <f>+G189+G190</f>
        <v>21129543</v>
      </c>
      <c r="H188" s="59"/>
      <c r="I188" s="59"/>
      <c r="J188" s="59"/>
      <c r="K188" s="59">
        <f>+K189</f>
        <v>387000</v>
      </c>
      <c r="L188" s="58" t="s">
        <v>28</v>
      </c>
      <c r="M188" s="73" t="s">
        <v>28</v>
      </c>
      <c r="N188" s="61" t="s">
        <v>28</v>
      </c>
      <c r="O188" s="61" t="s">
        <v>28</v>
      </c>
      <c r="P188" s="61" t="s">
        <v>28</v>
      </c>
      <c r="Q188" s="59">
        <f>+Q189+Q190</f>
        <v>5373921</v>
      </c>
      <c r="R188" s="61">
        <f t="shared" si="22"/>
        <v>24.98</v>
      </c>
      <c r="S188" s="59">
        <f>+S189+S190</f>
        <v>7001291</v>
      </c>
      <c r="T188" s="61">
        <f t="shared" si="23"/>
        <v>32.54</v>
      </c>
      <c r="U188" s="38"/>
      <c r="V188" s="15">
        <f t="shared" si="17"/>
        <v>0</v>
      </c>
      <c r="W188" s="38"/>
      <c r="X188" s="38"/>
      <c r="Y188" s="38"/>
      <c r="Z188" s="38"/>
      <c r="AA188" s="38"/>
      <c r="AB188" s="38"/>
      <c r="AC188" s="38"/>
      <c r="AD188" s="38"/>
      <c r="AE188" s="38"/>
      <c r="AF188" s="38"/>
      <c r="AG188" s="38"/>
      <c r="AH188" s="38"/>
      <c r="AI188" s="38"/>
    </row>
    <row r="189" spans="1:35" s="14" customFormat="1" ht="21" customHeight="1">
      <c r="A189" s="57"/>
      <c r="B189" s="57"/>
      <c r="C189" s="57"/>
      <c r="D189" s="57" t="s">
        <v>35</v>
      </c>
      <c r="E189" s="75" t="s">
        <v>41</v>
      </c>
      <c r="F189" s="59">
        <f>+G189+K189</f>
        <v>21114516</v>
      </c>
      <c r="G189" s="59">
        <v>20727516</v>
      </c>
      <c r="H189" s="60" t="s">
        <v>28</v>
      </c>
      <c r="I189" s="60" t="s">
        <v>28</v>
      </c>
      <c r="J189" s="60" t="s">
        <v>28</v>
      </c>
      <c r="K189" s="59">
        <v>387000</v>
      </c>
      <c r="L189" s="58" t="s">
        <v>28</v>
      </c>
      <c r="M189" s="73" t="s">
        <v>28</v>
      </c>
      <c r="N189" s="61" t="s">
        <v>28</v>
      </c>
      <c r="O189" s="61" t="s">
        <v>28</v>
      </c>
      <c r="P189" s="61" t="s">
        <v>28</v>
      </c>
      <c r="Q189" s="59">
        <v>4971894</v>
      </c>
      <c r="R189" s="61">
        <f t="shared" si="22"/>
        <v>23.55</v>
      </c>
      <c r="S189" s="59">
        <v>6599264</v>
      </c>
      <c r="T189" s="61">
        <f t="shared" si="23"/>
        <v>31.25</v>
      </c>
      <c r="U189" s="38"/>
      <c r="V189" s="15">
        <f t="shared" si="17"/>
        <v>0</v>
      </c>
      <c r="W189" s="38"/>
      <c r="X189" s="38"/>
      <c r="Y189" s="38"/>
      <c r="Z189" s="38"/>
      <c r="AA189" s="38"/>
      <c r="AB189" s="38"/>
      <c r="AC189" s="38"/>
      <c r="AD189" s="38"/>
      <c r="AE189" s="38"/>
      <c r="AF189" s="38"/>
      <c r="AG189" s="38"/>
      <c r="AH189" s="38"/>
      <c r="AI189" s="38"/>
    </row>
    <row r="190" spans="1:35" s="14" customFormat="1" ht="21" customHeight="1">
      <c r="A190" s="57"/>
      <c r="B190" s="57"/>
      <c r="C190" s="57"/>
      <c r="D190" s="57" t="s">
        <v>36</v>
      </c>
      <c r="E190" s="75" t="s">
        <v>31</v>
      </c>
      <c r="F190" s="59">
        <f>+G190</f>
        <v>402027</v>
      </c>
      <c r="G190" s="59">
        <v>402027</v>
      </c>
      <c r="H190" s="60" t="s">
        <v>28</v>
      </c>
      <c r="I190" s="60" t="s">
        <v>28</v>
      </c>
      <c r="J190" s="60" t="s">
        <v>28</v>
      </c>
      <c r="K190" s="59" t="s">
        <v>28</v>
      </c>
      <c r="L190" s="58" t="s">
        <v>28</v>
      </c>
      <c r="M190" s="73" t="s">
        <v>144</v>
      </c>
      <c r="N190" s="61" t="s">
        <v>28</v>
      </c>
      <c r="O190" s="61" t="s">
        <v>28</v>
      </c>
      <c r="P190" s="61" t="s">
        <v>28</v>
      </c>
      <c r="Q190" s="59">
        <v>402027</v>
      </c>
      <c r="R190" s="62">
        <f t="shared" si="22"/>
        <v>100</v>
      </c>
      <c r="S190" s="59">
        <v>402027</v>
      </c>
      <c r="T190" s="64">
        <f t="shared" si="23"/>
        <v>100</v>
      </c>
      <c r="U190" s="38"/>
      <c r="V190" s="15">
        <f t="shared" si="17"/>
        <v>0</v>
      </c>
      <c r="W190" s="38"/>
      <c r="X190" s="38"/>
      <c r="Y190" s="38"/>
      <c r="Z190" s="38"/>
      <c r="AA190" s="38"/>
      <c r="AB190" s="38"/>
      <c r="AC190" s="38"/>
      <c r="AD190" s="38"/>
      <c r="AE190" s="38"/>
      <c r="AF190" s="38"/>
      <c r="AG190" s="38"/>
      <c r="AH190" s="38"/>
      <c r="AI190" s="38"/>
    </row>
    <row r="191" spans="1:22" s="36" customFormat="1" ht="21" customHeight="1">
      <c r="A191" s="199" t="s">
        <v>119</v>
      </c>
      <c r="B191" s="199"/>
      <c r="C191" s="199"/>
      <c r="D191" s="199"/>
      <c r="E191" s="199"/>
      <c r="F191" s="10">
        <f>+F192</f>
        <v>7206</v>
      </c>
      <c r="G191" s="10">
        <f>+G192</f>
        <v>7206</v>
      </c>
      <c r="H191" s="56"/>
      <c r="I191" s="56"/>
      <c r="J191" s="56"/>
      <c r="K191" s="56"/>
      <c r="L191" s="135" t="s">
        <v>28</v>
      </c>
      <c r="M191" s="12" t="s">
        <v>28</v>
      </c>
      <c r="N191" s="13" t="s">
        <v>28</v>
      </c>
      <c r="O191" s="13" t="s">
        <v>28</v>
      </c>
      <c r="P191" s="13" t="s">
        <v>28</v>
      </c>
      <c r="Q191" s="10">
        <f>+Q192</f>
        <v>7206</v>
      </c>
      <c r="R191" s="70">
        <f t="shared" si="22"/>
        <v>100</v>
      </c>
      <c r="S191" s="10">
        <f>+S192</f>
        <v>7206</v>
      </c>
      <c r="T191" s="70">
        <f t="shared" si="23"/>
        <v>100</v>
      </c>
      <c r="V191" s="15">
        <f t="shared" si="17"/>
        <v>0</v>
      </c>
    </row>
    <row r="192" spans="1:22" s="36" customFormat="1" ht="21" customHeight="1">
      <c r="A192" s="198" t="s">
        <v>88</v>
      </c>
      <c r="B192" s="198"/>
      <c r="C192" s="198"/>
      <c r="D192" s="198"/>
      <c r="E192" s="198"/>
      <c r="F192" s="10">
        <f>+F193</f>
        <v>7206</v>
      </c>
      <c r="G192" s="10">
        <f>+G193</f>
        <v>7206</v>
      </c>
      <c r="H192" s="56"/>
      <c r="I192" s="56"/>
      <c r="J192" s="56"/>
      <c r="K192" s="56"/>
      <c r="L192" s="135" t="s">
        <v>28</v>
      </c>
      <c r="M192" s="12" t="s">
        <v>28</v>
      </c>
      <c r="N192" s="13" t="s">
        <v>28</v>
      </c>
      <c r="O192" s="13" t="s">
        <v>28</v>
      </c>
      <c r="P192" s="13" t="s">
        <v>28</v>
      </c>
      <c r="Q192" s="10">
        <f>+Q193</f>
        <v>7206</v>
      </c>
      <c r="R192" s="70">
        <f t="shared" si="22"/>
        <v>100</v>
      </c>
      <c r="S192" s="10">
        <f>+S193</f>
        <v>7206</v>
      </c>
      <c r="T192" s="70">
        <f t="shared" si="23"/>
        <v>100</v>
      </c>
      <c r="V192" s="15">
        <f t="shared" si="17"/>
        <v>0</v>
      </c>
    </row>
    <row r="193" spans="3:22" s="36" customFormat="1" ht="21" customHeight="1">
      <c r="C193" s="57" t="s">
        <v>30</v>
      </c>
      <c r="E193" s="39"/>
      <c r="F193" s="59">
        <f>G193</f>
        <v>7206</v>
      </c>
      <c r="G193" s="59">
        <v>7206</v>
      </c>
      <c r="H193" s="60"/>
      <c r="I193" s="60"/>
      <c r="J193" s="60"/>
      <c r="K193" s="60"/>
      <c r="L193" s="58" t="s">
        <v>28</v>
      </c>
      <c r="M193" s="63" t="s">
        <v>144</v>
      </c>
      <c r="N193" s="61" t="s">
        <v>28</v>
      </c>
      <c r="O193" s="61" t="s">
        <v>28</v>
      </c>
      <c r="P193" s="61" t="s">
        <v>28</v>
      </c>
      <c r="Q193" s="59">
        <v>7206</v>
      </c>
      <c r="R193" s="62">
        <f t="shared" si="22"/>
        <v>100</v>
      </c>
      <c r="S193" s="59">
        <v>7206</v>
      </c>
      <c r="T193" s="64">
        <f t="shared" si="23"/>
        <v>100</v>
      </c>
      <c r="V193" s="15">
        <f t="shared" si="17"/>
        <v>0</v>
      </c>
    </row>
    <row r="194" spans="3:22" s="36" customFormat="1" ht="14.25" customHeight="1">
      <c r="C194" s="57"/>
      <c r="E194" s="39"/>
      <c r="F194" s="59"/>
      <c r="G194" s="59"/>
      <c r="H194" s="60"/>
      <c r="I194" s="60"/>
      <c r="J194" s="60"/>
      <c r="K194" s="60"/>
      <c r="L194" s="58"/>
      <c r="M194" s="63"/>
      <c r="N194" s="61"/>
      <c r="O194" s="61"/>
      <c r="P194" s="61"/>
      <c r="Q194" s="59"/>
      <c r="R194" s="62"/>
      <c r="S194" s="59"/>
      <c r="T194" s="64"/>
      <c r="V194" s="15">
        <f t="shared" si="17"/>
        <v>0</v>
      </c>
    </row>
    <row r="195" spans="1:22" s="14" customFormat="1" ht="27" customHeight="1">
      <c r="A195" s="200" t="s">
        <v>90</v>
      </c>
      <c r="B195" s="200"/>
      <c r="C195" s="200"/>
      <c r="D195" s="200"/>
      <c r="E195" s="200" t="s">
        <v>89</v>
      </c>
      <c r="F195" s="45">
        <f aca="true" t="shared" si="24" ref="F195:K195">+F8+F13+F101+F125+F191</f>
        <v>1717709227</v>
      </c>
      <c r="G195" s="45">
        <f t="shared" si="24"/>
        <v>320704552</v>
      </c>
      <c r="H195" s="45">
        <f t="shared" si="24"/>
        <v>1792588</v>
      </c>
      <c r="I195" s="45">
        <f t="shared" si="24"/>
        <v>149975155</v>
      </c>
      <c r="J195" s="45">
        <f t="shared" si="24"/>
        <v>1538032</v>
      </c>
      <c r="K195" s="45">
        <f t="shared" si="24"/>
        <v>1243698900</v>
      </c>
      <c r="L195" s="46" t="s">
        <v>28</v>
      </c>
      <c r="M195" s="47" t="s">
        <v>28</v>
      </c>
      <c r="N195" s="48" t="s">
        <v>28</v>
      </c>
      <c r="O195" s="48" t="s">
        <v>28</v>
      </c>
      <c r="P195" s="48" t="s">
        <v>28</v>
      </c>
      <c r="Q195" s="45">
        <f>+Q8+Q13+Q101+Q125+Q191</f>
        <v>191909761</v>
      </c>
      <c r="R195" s="48">
        <f>ROUND(Q195/F195*100,2)</f>
        <v>11.17</v>
      </c>
      <c r="S195" s="45">
        <f>+S8+S13+S101+S125+S191</f>
        <v>898459822</v>
      </c>
      <c r="T195" s="48">
        <f>ROUND(S195/F195*100,2)</f>
        <v>52.31</v>
      </c>
      <c r="V195" s="15">
        <f t="shared" si="17"/>
        <v>0</v>
      </c>
    </row>
    <row r="196" spans="1:22" s="50" customFormat="1" ht="15" customHeight="1">
      <c r="A196" s="163" t="s">
        <v>390</v>
      </c>
      <c r="B196" s="164"/>
      <c r="C196" s="164"/>
      <c r="D196" s="164"/>
      <c r="E196" s="164"/>
      <c r="F196" s="164"/>
      <c r="G196" s="164"/>
      <c r="H196" s="164"/>
      <c r="I196" s="164"/>
      <c r="J196" s="164"/>
      <c r="K196" s="164"/>
      <c r="L196" s="163" t="s">
        <v>389</v>
      </c>
      <c r="M196" s="164"/>
      <c r="N196" s="165"/>
      <c r="O196" s="165"/>
      <c r="P196" s="165"/>
      <c r="Q196" s="164"/>
      <c r="R196" s="165"/>
      <c r="S196" s="164"/>
      <c r="T196" s="165"/>
      <c r="V196" s="53"/>
    </row>
    <row r="197" spans="1:22" s="50" customFormat="1" ht="15" customHeight="1">
      <c r="A197" s="166" t="s">
        <v>387</v>
      </c>
      <c r="B197" s="164"/>
      <c r="C197" s="164"/>
      <c r="D197" s="164"/>
      <c r="E197" s="164"/>
      <c r="F197" s="164"/>
      <c r="G197" s="164"/>
      <c r="H197" s="164"/>
      <c r="I197" s="164"/>
      <c r="J197" s="164"/>
      <c r="K197" s="164"/>
      <c r="L197" s="166"/>
      <c r="M197" s="164"/>
      <c r="N197" s="165"/>
      <c r="O197" s="165"/>
      <c r="P197" s="165"/>
      <c r="Q197" s="164"/>
      <c r="R197" s="165"/>
      <c r="S197" s="164"/>
      <c r="T197" s="165"/>
      <c r="V197" s="53"/>
    </row>
    <row r="198" spans="1:22" s="50" customFormat="1" ht="15" customHeight="1">
      <c r="A198" s="166" t="s">
        <v>391</v>
      </c>
      <c r="B198" s="164"/>
      <c r="C198" s="164"/>
      <c r="D198" s="164"/>
      <c r="E198" s="164"/>
      <c r="F198" s="164"/>
      <c r="G198" s="164"/>
      <c r="H198" s="164"/>
      <c r="I198" s="164"/>
      <c r="J198" s="164"/>
      <c r="K198" s="164"/>
      <c r="L198" s="163" t="s">
        <v>392</v>
      </c>
      <c r="M198" s="164"/>
      <c r="N198" s="165"/>
      <c r="O198" s="165"/>
      <c r="P198" s="165"/>
      <c r="Q198" s="164"/>
      <c r="R198" s="165"/>
      <c r="S198" s="164"/>
      <c r="T198" s="165"/>
      <c r="V198" s="53"/>
    </row>
    <row r="199" spans="1:22" s="51" customFormat="1" ht="15.75">
      <c r="A199" s="166" t="s">
        <v>398</v>
      </c>
      <c r="B199" s="164"/>
      <c r="C199" s="164"/>
      <c r="D199" s="164"/>
      <c r="E199" s="167"/>
      <c r="F199" s="167"/>
      <c r="G199" s="167"/>
      <c r="H199" s="167"/>
      <c r="I199" s="167"/>
      <c r="J199" s="167"/>
      <c r="K199" s="167"/>
      <c r="L199" s="163" t="s">
        <v>397</v>
      </c>
      <c r="M199" s="167"/>
      <c r="N199" s="168"/>
      <c r="O199" s="168"/>
      <c r="P199" s="168"/>
      <c r="Q199" s="167"/>
      <c r="R199" s="168"/>
      <c r="S199" s="167"/>
      <c r="T199" s="168"/>
      <c r="V199" s="54"/>
    </row>
    <row r="200" spans="1:22" s="51" customFormat="1" ht="15.75">
      <c r="A200" s="166" t="s">
        <v>388</v>
      </c>
      <c r="B200" s="164"/>
      <c r="C200" s="164"/>
      <c r="D200" s="164"/>
      <c r="E200" s="167"/>
      <c r="F200" s="167"/>
      <c r="G200" s="167"/>
      <c r="H200" s="167"/>
      <c r="I200" s="167"/>
      <c r="J200" s="167"/>
      <c r="K200" s="167"/>
      <c r="L200" s="163"/>
      <c r="M200" s="167"/>
      <c r="N200" s="168"/>
      <c r="O200" s="168"/>
      <c r="P200" s="168"/>
      <c r="Q200" s="167"/>
      <c r="R200" s="168"/>
      <c r="S200" s="167"/>
      <c r="T200" s="168"/>
      <c r="V200" s="54"/>
    </row>
    <row r="201" spans="1:20" ht="16.5">
      <c r="A201" s="166" t="s">
        <v>393</v>
      </c>
      <c r="B201" s="169"/>
      <c r="C201" s="169"/>
      <c r="D201" s="169"/>
      <c r="E201" s="170"/>
      <c r="F201" s="170"/>
      <c r="G201" s="170"/>
      <c r="H201" s="170"/>
      <c r="I201" s="170"/>
      <c r="J201" s="170"/>
      <c r="K201" s="170"/>
      <c r="L201" s="163" t="s">
        <v>394</v>
      </c>
      <c r="M201" s="171"/>
      <c r="N201" s="172"/>
      <c r="O201" s="172"/>
      <c r="P201" s="172"/>
      <c r="Q201" s="171"/>
      <c r="R201" s="172"/>
      <c r="S201" s="171"/>
      <c r="T201" s="172"/>
    </row>
    <row r="202" spans="1:20" ht="16.5">
      <c r="A202" s="166" t="s">
        <v>395</v>
      </c>
      <c r="B202" s="173"/>
      <c r="C202" s="173"/>
      <c r="D202" s="173"/>
      <c r="E202" s="170"/>
      <c r="F202" s="171"/>
      <c r="G202" s="171"/>
      <c r="H202" s="171"/>
      <c r="I202" s="171"/>
      <c r="J202" s="171"/>
      <c r="K202" s="171"/>
      <c r="L202" s="163" t="s">
        <v>396</v>
      </c>
      <c r="M202" s="171"/>
      <c r="N202" s="172"/>
      <c r="O202" s="172"/>
      <c r="P202" s="172"/>
      <c r="Q202" s="171"/>
      <c r="R202" s="172"/>
      <c r="S202" s="171"/>
      <c r="T202" s="172"/>
    </row>
    <row r="203" spans="5:20" ht="16.5">
      <c r="E203" s="142"/>
      <c r="F203" s="7"/>
      <c r="G203" s="7"/>
      <c r="H203" s="7"/>
      <c r="I203" s="7"/>
      <c r="J203" s="7"/>
      <c r="K203" s="7"/>
      <c r="L203" s="7"/>
      <c r="M203" s="7"/>
      <c r="N203" s="8"/>
      <c r="O203" s="8"/>
      <c r="P203" s="8"/>
      <c r="Q203" s="7"/>
      <c r="R203" s="8"/>
      <c r="S203" s="7"/>
      <c r="T203" s="8"/>
    </row>
    <row r="204" spans="5:20" ht="16.5">
      <c r="E204" s="142"/>
      <c r="F204" s="7"/>
      <c r="G204" s="7"/>
      <c r="H204" s="7"/>
      <c r="I204" s="7"/>
      <c r="J204" s="7"/>
      <c r="K204" s="7"/>
      <c r="L204" s="7"/>
      <c r="M204" s="7"/>
      <c r="N204" s="8"/>
      <c r="O204" s="8"/>
      <c r="P204" s="8"/>
      <c r="Q204" s="7"/>
      <c r="R204" s="8"/>
      <c r="S204" s="7"/>
      <c r="T204" s="8"/>
    </row>
    <row r="205" spans="5:20" ht="16.5">
      <c r="E205" s="142"/>
      <c r="F205" s="7"/>
      <c r="G205" s="7"/>
      <c r="H205" s="7"/>
      <c r="I205" s="7"/>
      <c r="J205" s="7"/>
      <c r="K205" s="7"/>
      <c r="L205" s="7"/>
      <c r="M205" s="7"/>
      <c r="N205" s="8"/>
      <c r="O205" s="8"/>
      <c r="P205" s="8"/>
      <c r="Q205" s="7"/>
      <c r="R205" s="8"/>
      <c r="S205" s="7"/>
      <c r="T205" s="8"/>
    </row>
    <row r="206" spans="5:20" ht="16.5">
      <c r="E206" s="142"/>
      <c r="F206" s="7"/>
      <c r="G206" s="7"/>
      <c r="H206" s="7"/>
      <c r="I206" s="7"/>
      <c r="J206" s="7"/>
      <c r="K206" s="7"/>
      <c r="L206" s="7"/>
      <c r="M206" s="7"/>
      <c r="N206" s="8"/>
      <c r="O206" s="8"/>
      <c r="P206" s="8"/>
      <c r="Q206" s="7"/>
      <c r="R206" s="8"/>
      <c r="S206" s="7"/>
      <c r="T206" s="8"/>
    </row>
    <row r="207" spans="5:20" ht="16.5">
      <c r="E207" s="142"/>
      <c r="F207" s="7"/>
      <c r="G207" s="7"/>
      <c r="H207" s="7"/>
      <c r="I207" s="7"/>
      <c r="J207" s="7"/>
      <c r="K207" s="7"/>
      <c r="L207" s="7"/>
      <c r="M207" s="7"/>
      <c r="N207" s="8"/>
      <c r="O207" s="8"/>
      <c r="P207" s="8"/>
      <c r="Q207" s="7"/>
      <c r="R207" s="8"/>
      <c r="S207" s="7"/>
      <c r="T207" s="8"/>
    </row>
    <row r="208" spans="5:20" ht="16.5">
      <c r="E208" s="142"/>
      <c r="F208" s="7"/>
      <c r="G208" s="7"/>
      <c r="H208" s="7"/>
      <c r="I208" s="7"/>
      <c r="J208" s="7"/>
      <c r="K208" s="7"/>
      <c r="L208" s="7"/>
      <c r="M208" s="7"/>
      <c r="N208" s="8"/>
      <c r="O208" s="8"/>
      <c r="P208" s="8"/>
      <c r="Q208" s="7"/>
      <c r="R208" s="8"/>
      <c r="S208" s="7"/>
      <c r="T208" s="8"/>
    </row>
    <row r="209" spans="5:20" ht="16.5">
      <c r="E209" s="142"/>
      <c r="F209" s="7"/>
      <c r="G209" s="49"/>
      <c r="H209" s="7"/>
      <c r="I209" s="7"/>
      <c r="J209" s="7"/>
      <c r="K209" s="7"/>
      <c r="L209" s="7"/>
      <c r="M209" s="7"/>
      <c r="N209" s="8"/>
      <c r="O209" s="8"/>
      <c r="P209" s="8"/>
      <c r="Q209" s="7"/>
      <c r="R209" s="8"/>
      <c r="S209" s="7"/>
      <c r="T209" s="8"/>
    </row>
    <row r="210" spans="5:20" ht="16.5">
      <c r="E210" s="142"/>
      <c r="F210" s="7"/>
      <c r="G210" s="7"/>
      <c r="H210" s="7"/>
      <c r="I210" s="7"/>
      <c r="J210" s="7"/>
      <c r="K210" s="7"/>
      <c r="L210" s="7"/>
      <c r="M210" s="7"/>
      <c r="N210" s="8"/>
      <c r="O210" s="8"/>
      <c r="P210" s="8"/>
      <c r="Q210" s="7"/>
      <c r="R210" s="8"/>
      <c r="S210" s="7"/>
      <c r="T210" s="8"/>
    </row>
    <row r="211" spans="5:20" ht="16.5">
      <c r="E211" s="142"/>
      <c r="F211" s="7"/>
      <c r="G211" s="7"/>
      <c r="H211" s="7"/>
      <c r="I211" s="7"/>
      <c r="J211" s="7"/>
      <c r="K211" s="7"/>
      <c r="L211" s="7"/>
      <c r="M211" s="7"/>
      <c r="N211" s="8"/>
      <c r="O211" s="8"/>
      <c r="P211" s="8"/>
      <c r="Q211" s="7"/>
      <c r="R211" s="8"/>
      <c r="S211" s="7"/>
      <c r="T211" s="8"/>
    </row>
    <row r="212" spans="5:20" ht="16.5">
      <c r="E212" s="142"/>
      <c r="F212" s="7"/>
      <c r="G212" s="7"/>
      <c r="H212" s="7"/>
      <c r="I212" s="7"/>
      <c r="J212" s="7"/>
      <c r="K212" s="7"/>
      <c r="L212" s="7"/>
      <c r="M212" s="7"/>
      <c r="N212" s="8"/>
      <c r="O212" s="8"/>
      <c r="P212" s="8"/>
      <c r="Q212" s="7"/>
      <c r="R212" s="8"/>
      <c r="S212" s="7"/>
      <c r="T212" s="8"/>
    </row>
    <row r="213" spans="5:20" ht="16.5">
      <c r="E213" s="142"/>
      <c r="F213" s="7"/>
      <c r="G213" s="7"/>
      <c r="H213" s="7"/>
      <c r="I213" s="7"/>
      <c r="J213" s="7"/>
      <c r="K213" s="7"/>
      <c r="L213" s="7"/>
      <c r="M213" s="7"/>
      <c r="N213" s="8"/>
      <c r="O213" s="8"/>
      <c r="P213" s="8"/>
      <c r="Q213" s="7"/>
      <c r="R213" s="8"/>
      <c r="S213" s="7"/>
      <c r="T213" s="8"/>
    </row>
    <row r="214" spans="5:20" ht="16.5">
      <c r="E214" s="142"/>
      <c r="F214" s="7"/>
      <c r="G214" s="7"/>
      <c r="H214" s="7"/>
      <c r="I214" s="7"/>
      <c r="J214" s="7"/>
      <c r="K214" s="7"/>
      <c r="L214" s="7"/>
      <c r="M214" s="7"/>
      <c r="N214" s="8"/>
      <c r="O214" s="8"/>
      <c r="P214" s="8"/>
      <c r="Q214" s="7"/>
      <c r="R214" s="8"/>
      <c r="S214" s="7"/>
      <c r="T214" s="8"/>
    </row>
    <row r="215" spans="5:20" ht="16.5">
      <c r="E215" s="142"/>
      <c r="F215" s="7"/>
      <c r="G215" s="7"/>
      <c r="H215" s="7"/>
      <c r="I215" s="7"/>
      <c r="J215" s="7"/>
      <c r="K215" s="7"/>
      <c r="L215" s="7"/>
      <c r="M215" s="7"/>
      <c r="N215" s="8"/>
      <c r="O215" s="8"/>
      <c r="P215" s="8"/>
      <c r="Q215" s="7"/>
      <c r="R215" s="8"/>
      <c r="S215" s="7"/>
      <c r="T215" s="8"/>
    </row>
    <row r="216" spans="5:20" ht="16.5">
      <c r="E216" s="142"/>
      <c r="F216" s="7"/>
      <c r="G216" s="7"/>
      <c r="H216" s="7"/>
      <c r="I216" s="7"/>
      <c r="J216" s="7"/>
      <c r="K216" s="7"/>
      <c r="L216" s="7"/>
      <c r="M216" s="7"/>
      <c r="N216" s="8"/>
      <c r="O216" s="8"/>
      <c r="P216" s="8"/>
      <c r="Q216" s="7"/>
      <c r="R216" s="8"/>
      <c r="S216" s="7"/>
      <c r="T216" s="8"/>
    </row>
    <row r="217" spans="5:20" ht="16.5">
      <c r="E217" s="142"/>
      <c r="F217" s="7"/>
      <c r="G217" s="7"/>
      <c r="H217" s="7"/>
      <c r="I217" s="7"/>
      <c r="J217" s="7"/>
      <c r="K217" s="7"/>
      <c r="L217" s="7"/>
      <c r="M217" s="7"/>
      <c r="N217" s="8"/>
      <c r="O217" s="8"/>
      <c r="P217" s="8"/>
      <c r="Q217" s="7"/>
      <c r="R217" s="8"/>
      <c r="S217" s="7"/>
      <c r="T217" s="8"/>
    </row>
    <row r="218" spans="5:20" ht="16.5">
      <c r="E218" s="142"/>
      <c r="F218" s="7"/>
      <c r="G218" s="7"/>
      <c r="H218" s="7"/>
      <c r="I218" s="7"/>
      <c r="J218" s="7"/>
      <c r="K218" s="7"/>
      <c r="L218" s="7"/>
      <c r="M218" s="7"/>
      <c r="N218" s="8"/>
      <c r="O218" s="8"/>
      <c r="P218" s="8"/>
      <c r="Q218" s="7"/>
      <c r="R218" s="8"/>
      <c r="S218" s="7"/>
      <c r="T218" s="8"/>
    </row>
    <row r="219" spans="5:20" ht="16.5">
      <c r="E219" s="142"/>
      <c r="F219" s="7"/>
      <c r="G219" s="7"/>
      <c r="H219" s="7"/>
      <c r="I219" s="7"/>
      <c r="J219" s="7"/>
      <c r="K219" s="7"/>
      <c r="L219" s="7"/>
      <c r="M219" s="7"/>
      <c r="N219" s="8"/>
      <c r="O219" s="8"/>
      <c r="P219" s="8"/>
      <c r="Q219" s="7"/>
      <c r="R219" s="8"/>
      <c r="S219" s="7"/>
      <c r="T219" s="8"/>
    </row>
    <row r="220" spans="5:20" ht="16.5">
      <c r="E220" s="142"/>
      <c r="F220" s="7"/>
      <c r="G220" s="7"/>
      <c r="H220" s="7"/>
      <c r="I220" s="7"/>
      <c r="J220" s="7"/>
      <c r="K220" s="7"/>
      <c r="L220" s="7"/>
      <c r="M220" s="7"/>
      <c r="N220" s="8"/>
      <c r="O220" s="8"/>
      <c r="P220" s="8"/>
      <c r="Q220" s="7"/>
      <c r="R220" s="8"/>
      <c r="S220" s="7"/>
      <c r="T220" s="8"/>
    </row>
    <row r="221" spans="5:20" ht="16.5">
      <c r="E221" s="142"/>
      <c r="F221" s="7"/>
      <c r="G221" s="7"/>
      <c r="H221" s="7"/>
      <c r="I221" s="7"/>
      <c r="J221" s="7"/>
      <c r="K221" s="7"/>
      <c r="L221" s="7"/>
      <c r="M221" s="7"/>
      <c r="N221" s="8"/>
      <c r="O221" s="8"/>
      <c r="P221" s="8"/>
      <c r="Q221" s="7"/>
      <c r="R221" s="8"/>
      <c r="S221" s="7"/>
      <c r="T221" s="8"/>
    </row>
    <row r="222" spans="5:20" ht="16.5">
      <c r="E222" s="142"/>
      <c r="F222" s="7"/>
      <c r="G222" s="7"/>
      <c r="H222" s="7"/>
      <c r="I222" s="7"/>
      <c r="J222" s="7"/>
      <c r="K222" s="7"/>
      <c r="L222" s="7"/>
      <c r="M222" s="7"/>
      <c r="N222" s="8"/>
      <c r="O222" s="8"/>
      <c r="P222" s="8"/>
      <c r="Q222" s="7"/>
      <c r="R222" s="8"/>
      <c r="S222" s="7"/>
      <c r="T222" s="8"/>
    </row>
    <row r="223" spans="5:20" ht="16.5">
      <c r="E223" s="142"/>
      <c r="F223" s="7"/>
      <c r="G223" s="7"/>
      <c r="H223" s="7"/>
      <c r="I223" s="7"/>
      <c r="J223" s="7"/>
      <c r="K223" s="7"/>
      <c r="L223" s="7"/>
      <c r="M223" s="7"/>
      <c r="N223" s="8"/>
      <c r="O223" s="8"/>
      <c r="P223" s="8"/>
      <c r="Q223" s="7"/>
      <c r="R223" s="8"/>
      <c r="S223" s="7"/>
      <c r="T223" s="8"/>
    </row>
    <row r="224" spans="5:20" ht="16.5">
      <c r="E224" s="142"/>
      <c r="F224" s="7"/>
      <c r="G224" s="7"/>
      <c r="H224" s="7"/>
      <c r="I224" s="7"/>
      <c r="J224" s="7"/>
      <c r="K224" s="7"/>
      <c r="L224" s="7"/>
      <c r="M224" s="7"/>
      <c r="N224" s="8"/>
      <c r="O224" s="8"/>
      <c r="P224" s="8"/>
      <c r="Q224" s="7"/>
      <c r="R224" s="8"/>
      <c r="S224" s="7"/>
      <c r="T224" s="8"/>
    </row>
    <row r="225" spans="5:20" ht="16.5">
      <c r="E225" s="142"/>
      <c r="F225" s="7"/>
      <c r="G225" s="7"/>
      <c r="H225" s="7"/>
      <c r="I225" s="7"/>
      <c r="J225" s="7"/>
      <c r="K225" s="7"/>
      <c r="L225" s="7"/>
      <c r="M225" s="7"/>
      <c r="N225" s="8"/>
      <c r="O225" s="8"/>
      <c r="P225" s="8"/>
      <c r="Q225" s="7"/>
      <c r="R225" s="8"/>
      <c r="S225" s="7"/>
      <c r="T225" s="8"/>
    </row>
    <row r="226" spans="5:20" ht="16.5">
      <c r="E226" s="142"/>
      <c r="F226" s="7"/>
      <c r="G226" s="7"/>
      <c r="H226" s="7"/>
      <c r="I226" s="7"/>
      <c r="J226" s="7"/>
      <c r="K226" s="7"/>
      <c r="L226" s="7"/>
      <c r="M226" s="7"/>
      <c r="N226" s="8"/>
      <c r="O226" s="8"/>
      <c r="P226" s="8"/>
      <c r="Q226" s="7"/>
      <c r="R226" s="8"/>
      <c r="S226" s="7"/>
      <c r="T226" s="8"/>
    </row>
    <row r="227" spans="5:20" ht="16.5">
      <c r="E227" s="142"/>
      <c r="F227" s="7"/>
      <c r="G227" s="7"/>
      <c r="H227" s="7"/>
      <c r="I227" s="7"/>
      <c r="J227" s="7"/>
      <c r="K227" s="7"/>
      <c r="L227" s="7"/>
      <c r="M227" s="7"/>
      <c r="N227" s="8"/>
      <c r="O227" s="8"/>
      <c r="P227" s="8"/>
      <c r="Q227" s="7"/>
      <c r="R227" s="8"/>
      <c r="S227" s="7"/>
      <c r="T227" s="8"/>
    </row>
    <row r="228" spans="5:20" ht="16.5">
      <c r="E228" s="142"/>
      <c r="F228" s="7"/>
      <c r="G228" s="7"/>
      <c r="H228" s="7"/>
      <c r="I228" s="7"/>
      <c r="J228" s="7"/>
      <c r="K228" s="7"/>
      <c r="L228" s="7"/>
      <c r="M228" s="7"/>
      <c r="N228" s="8"/>
      <c r="O228" s="8"/>
      <c r="P228" s="8"/>
      <c r="Q228" s="7"/>
      <c r="R228" s="8"/>
      <c r="S228" s="7"/>
      <c r="T228" s="8"/>
    </row>
    <row r="229" spans="5:20" ht="16.5">
      <c r="E229" s="142"/>
      <c r="F229" s="7"/>
      <c r="G229" s="7"/>
      <c r="H229" s="7"/>
      <c r="I229" s="7"/>
      <c r="J229" s="7"/>
      <c r="K229" s="7"/>
      <c r="L229" s="7"/>
      <c r="M229" s="7"/>
      <c r="N229" s="8"/>
      <c r="O229" s="8"/>
      <c r="P229" s="8"/>
      <c r="Q229" s="7"/>
      <c r="R229" s="8"/>
      <c r="S229" s="7"/>
      <c r="T229" s="8"/>
    </row>
    <row r="230" spans="5:20" ht="16.5">
      <c r="E230" s="142"/>
      <c r="F230" s="7"/>
      <c r="G230" s="7"/>
      <c r="H230" s="7"/>
      <c r="I230" s="7"/>
      <c r="J230" s="7"/>
      <c r="K230" s="7"/>
      <c r="L230" s="7"/>
      <c r="M230" s="7"/>
      <c r="N230" s="8"/>
      <c r="O230" s="8"/>
      <c r="P230" s="8"/>
      <c r="Q230" s="7"/>
      <c r="R230" s="8"/>
      <c r="S230" s="7"/>
      <c r="T230" s="8"/>
    </row>
    <row r="231" spans="5:20" ht="16.5">
      <c r="E231" s="142"/>
      <c r="F231" s="7"/>
      <c r="G231" s="7"/>
      <c r="H231" s="7"/>
      <c r="I231" s="7"/>
      <c r="J231" s="7"/>
      <c r="K231" s="7"/>
      <c r="L231" s="7"/>
      <c r="M231" s="7"/>
      <c r="N231" s="8"/>
      <c r="O231" s="8"/>
      <c r="P231" s="8"/>
      <c r="Q231" s="7"/>
      <c r="R231" s="8"/>
      <c r="S231" s="7"/>
      <c r="T231" s="8"/>
    </row>
    <row r="232" spans="5:20" ht="16.5">
      <c r="E232" s="142"/>
      <c r="F232" s="7"/>
      <c r="G232" s="7"/>
      <c r="H232" s="7"/>
      <c r="I232" s="7"/>
      <c r="J232" s="7"/>
      <c r="K232" s="7"/>
      <c r="L232" s="7"/>
      <c r="M232" s="7"/>
      <c r="N232" s="8"/>
      <c r="O232" s="8"/>
      <c r="P232" s="8"/>
      <c r="Q232" s="7"/>
      <c r="R232" s="8"/>
      <c r="S232" s="7"/>
      <c r="T232" s="8"/>
    </row>
    <row r="233" spans="5:20" ht="16.5">
      <c r="E233" s="142"/>
      <c r="F233" s="7"/>
      <c r="G233" s="7"/>
      <c r="H233" s="7"/>
      <c r="I233" s="7"/>
      <c r="J233" s="7"/>
      <c r="K233" s="7"/>
      <c r="L233" s="7"/>
      <c r="M233" s="7"/>
      <c r="N233" s="8"/>
      <c r="O233" s="8"/>
      <c r="P233" s="8"/>
      <c r="Q233" s="7"/>
      <c r="R233" s="8"/>
      <c r="S233" s="7"/>
      <c r="T233" s="8"/>
    </row>
    <row r="234" spans="5:20" ht="16.5">
      <c r="E234" s="142"/>
      <c r="F234" s="7"/>
      <c r="G234" s="7"/>
      <c r="H234" s="7"/>
      <c r="I234" s="7"/>
      <c r="J234" s="7"/>
      <c r="K234" s="7"/>
      <c r="L234" s="7"/>
      <c r="M234" s="7"/>
      <c r="N234" s="8"/>
      <c r="O234" s="8"/>
      <c r="P234" s="8"/>
      <c r="Q234" s="7"/>
      <c r="R234" s="8"/>
      <c r="S234" s="7"/>
      <c r="T234" s="8"/>
    </row>
    <row r="235" spans="5:20" ht="16.5">
      <c r="E235" s="142"/>
      <c r="F235" s="7"/>
      <c r="G235" s="7"/>
      <c r="H235" s="7"/>
      <c r="I235" s="7"/>
      <c r="J235" s="7"/>
      <c r="K235" s="7"/>
      <c r="L235" s="7"/>
      <c r="M235" s="7"/>
      <c r="N235" s="8"/>
      <c r="O235" s="8"/>
      <c r="P235" s="8"/>
      <c r="Q235" s="7"/>
      <c r="R235" s="8"/>
      <c r="S235" s="7"/>
      <c r="T235" s="8"/>
    </row>
    <row r="236" spans="5:20" ht="16.5">
      <c r="E236" s="142"/>
      <c r="F236" s="7"/>
      <c r="G236" s="7"/>
      <c r="H236" s="7"/>
      <c r="I236" s="7"/>
      <c r="J236" s="7"/>
      <c r="K236" s="7"/>
      <c r="L236" s="7"/>
      <c r="M236" s="7"/>
      <c r="N236" s="8"/>
      <c r="O236" s="8"/>
      <c r="P236" s="8"/>
      <c r="Q236" s="7"/>
      <c r="R236" s="8"/>
      <c r="S236" s="7"/>
      <c r="T236" s="8"/>
    </row>
    <row r="237" spans="5:20" ht="16.5">
      <c r="E237" s="142"/>
      <c r="F237" s="7"/>
      <c r="G237" s="7"/>
      <c r="H237" s="7"/>
      <c r="I237" s="7"/>
      <c r="J237" s="7"/>
      <c r="K237" s="7"/>
      <c r="L237" s="7"/>
      <c r="M237" s="7"/>
      <c r="N237" s="8"/>
      <c r="O237" s="8"/>
      <c r="P237" s="8"/>
      <c r="Q237" s="7"/>
      <c r="R237" s="8"/>
      <c r="S237" s="7"/>
      <c r="T237" s="8"/>
    </row>
    <row r="238" spans="5:20" ht="16.5">
      <c r="E238" s="142"/>
      <c r="F238" s="7"/>
      <c r="G238" s="7"/>
      <c r="H238" s="7"/>
      <c r="I238" s="7"/>
      <c r="J238" s="7"/>
      <c r="K238" s="7"/>
      <c r="L238" s="7"/>
      <c r="M238" s="7"/>
      <c r="N238" s="8"/>
      <c r="O238" s="8"/>
      <c r="P238" s="8"/>
      <c r="Q238" s="7"/>
      <c r="R238" s="8"/>
      <c r="S238" s="7"/>
      <c r="T238" s="8"/>
    </row>
    <row r="239" spans="5:20" ht="16.5">
      <c r="E239" s="142"/>
      <c r="F239" s="7"/>
      <c r="G239" s="7"/>
      <c r="H239" s="7"/>
      <c r="I239" s="7"/>
      <c r="J239" s="7"/>
      <c r="K239" s="7"/>
      <c r="L239" s="7"/>
      <c r="M239" s="7"/>
      <c r="N239" s="8"/>
      <c r="O239" s="8"/>
      <c r="P239" s="8"/>
      <c r="Q239" s="7"/>
      <c r="R239" s="8"/>
      <c r="S239" s="7"/>
      <c r="T239" s="8"/>
    </row>
    <row r="240" spans="5:20" ht="16.5">
      <c r="E240" s="142"/>
      <c r="F240" s="7"/>
      <c r="G240" s="7"/>
      <c r="H240" s="7"/>
      <c r="I240" s="7"/>
      <c r="J240" s="7"/>
      <c r="K240" s="7"/>
      <c r="L240" s="7"/>
      <c r="M240" s="7"/>
      <c r="N240" s="8"/>
      <c r="O240" s="8"/>
      <c r="P240" s="8"/>
      <c r="Q240" s="7"/>
      <c r="R240" s="8"/>
      <c r="S240" s="7"/>
      <c r="T240" s="8"/>
    </row>
    <row r="241" spans="5:20" ht="16.5">
      <c r="E241" s="142"/>
      <c r="F241" s="7"/>
      <c r="G241" s="7"/>
      <c r="H241" s="7"/>
      <c r="I241" s="7"/>
      <c r="J241" s="7"/>
      <c r="K241" s="7"/>
      <c r="L241" s="7"/>
      <c r="M241" s="7"/>
      <c r="N241" s="8"/>
      <c r="O241" s="8"/>
      <c r="P241" s="8"/>
      <c r="Q241" s="7"/>
      <c r="R241" s="8"/>
      <c r="S241" s="7"/>
      <c r="T241" s="8"/>
    </row>
    <row r="242" spans="5:20" ht="16.5">
      <c r="E242" s="142"/>
      <c r="F242" s="7"/>
      <c r="G242" s="7"/>
      <c r="H242" s="7"/>
      <c r="I242" s="7"/>
      <c r="J242" s="7"/>
      <c r="K242" s="7"/>
      <c r="L242" s="7"/>
      <c r="M242" s="7"/>
      <c r="N242" s="8"/>
      <c r="O242" s="8"/>
      <c r="P242" s="8"/>
      <c r="Q242" s="7"/>
      <c r="R242" s="8"/>
      <c r="S242" s="7"/>
      <c r="T242" s="8"/>
    </row>
    <row r="243" spans="5:20" ht="16.5">
      <c r="E243" s="142"/>
      <c r="F243" s="7"/>
      <c r="G243" s="7"/>
      <c r="H243" s="7"/>
      <c r="I243" s="7"/>
      <c r="J243" s="7"/>
      <c r="K243" s="7"/>
      <c r="L243" s="7"/>
      <c r="M243" s="7"/>
      <c r="N243" s="8"/>
      <c r="O243" s="8"/>
      <c r="P243" s="8"/>
      <c r="Q243" s="7"/>
      <c r="R243" s="8"/>
      <c r="S243" s="7"/>
      <c r="T243" s="8"/>
    </row>
    <row r="244" spans="5:20" ht="16.5">
      <c r="E244" s="142"/>
      <c r="F244" s="7"/>
      <c r="G244" s="7"/>
      <c r="H244" s="7"/>
      <c r="I244" s="7"/>
      <c r="J244" s="7"/>
      <c r="K244" s="7"/>
      <c r="L244" s="7"/>
      <c r="M244" s="7"/>
      <c r="N244" s="8"/>
      <c r="O244" s="8"/>
      <c r="P244" s="8"/>
      <c r="Q244" s="7"/>
      <c r="R244" s="8"/>
      <c r="S244" s="7"/>
      <c r="T244" s="8"/>
    </row>
    <row r="245" spans="5:20" ht="16.5">
      <c r="E245" s="142"/>
      <c r="F245" s="7"/>
      <c r="G245" s="7"/>
      <c r="H245" s="7"/>
      <c r="I245" s="7"/>
      <c r="J245" s="7"/>
      <c r="K245" s="7"/>
      <c r="L245" s="7"/>
      <c r="M245" s="7"/>
      <c r="N245" s="8"/>
      <c r="O245" s="8"/>
      <c r="P245" s="8"/>
      <c r="Q245" s="7"/>
      <c r="R245" s="8"/>
      <c r="S245" s="7"/>
      <c r="T245" s="8"/>
    </row>
    <row r="246" spans="5:20" ht="16.5">
      <c r="E246" s="142"/>
      <c r="F246" s="7"/>
      <c r="G246" s="7"/>
      <c r="H246" s="7"/>
      <c r="I246" s="7"/>
      <c r="J246" s="7"/>
      <c r="K246" s="7"/>
      <c r="L246" s="7"/>
      <c r="M246" s="7"/>
      <c r="N246" s="8"/>
      <c r="O246" s="8"/>
      <c r="P246" s="8"/>
      <c r="Q246" s="7"/>
      <c r="R246" s="8"/>
      <c r="S246" s="7"/>
      <c r="T246" s="8"/>
    </row>
    <row r="247" spans="5:20" ht="16.5">
      <c r="E247" s="142"/>
      <c r="F247" s="7"/>
      <c r="G247" s="7"/>
      <c r="H247" s="7"/>
      <c r="I247" s="7"/>
      <c r="J247" s="7"/>
      <c r="K247" s="7"/>
      <c r="L247" s="7"/>
      <c r="M247" s="7"/>
      <c r="N247" s="8"/>
      <c r="O247" s="8"/>
      <c r="P247" s="8"/>
      <c r="Q247" s="7"/>
      <c r="R247" s="8"/>
      <c r="S247" s="7"/>
      <c r="T247" s="8"/>
    </row>
    <row r="248" spans="5:20" ht="16.5">
      <c r="E248" s="142"/>
      <c r="F248" s="7"/>
      <c r="G248" s="7"/>
      <c r="H248" s="7"/>
      <c r="I248" s="7"/>
      <c r="J248" s="7"/>
      <c r="K248" s="7"/>
      <c r="L248" s="7"/>
      <c r="M248" s="7"/>
      <c r="N248" s="8"/>
      <c r="O248" s="8"/>
      <c r="P248" s="8"/>
      <c r="Q248" s="7"/>
      <c r="R248" s="8"/>
      <c r="S248" s="7"/>
      <c r="T248" s="8"/>
    </row>
    <row r="249" spans="5:20" ht="16.5">
      <c r="E249" s="142"/>
      <c r="F249" s="7"/>
      <c r="G249" s="7"/>
      <c r="H249" s="7"/>
      <c r="I249" s="7"/>
      <c r="J249" s="7"/>
      <c r="K249" s="7"/>
      <c r="L249" s="7"/>
      <c r="M249" s="7"/>
      <c r="N249" s="8"/>
      <c r="O249" s="8"/>
      <c r="P249" s="8"/>
      <c r="Q249" s="7"/>
      <c r="R249" s="8"/>
      <c r="S249" s="7"/>
      <c r="T249" s="8"/>
    </row>
    <row r="250" spans="5:20" ht="16.5">
      <c r="E250" s="142"/>
      <c r="F250" s="7"/>
      <c r="G250" s="7"/>
      <c r="H250" s="7"/>
      <c r="I250" s="7"/>
      <c r="J250" s="7"/>
      <c r="K250" s="7"/>
      <c r="L250" s="7"/>
      <c r="M250" s="7"/>
      <c r="N250" s="8"/>
      <c r="O250" s="8"/>
      <c r="P250" s="8"/>
      <c r="Q250" s="7"/>
      <c r="R250" s="8"/>
      <c r="S250" s="7"/>
      <c r="T250" s="8"/>
    </row>
    <row r="251" spans="5:20" ht="16.5">
      <c r="E251" s="142"/>
      <c r="F251" s="7"/>
      <c r="G251" s="7"/>
      <c r="H251" s="7"/>
      <c r="I251" s="7"/>
      <c r="J251" s="7"/>
      <c r="K251" s="7"/>
      <c r="L251" s="7"/>
      <c r="M251" s="7"/>
      <c r="N251" s="8"/>
      <c r="O251" s="8"/>
      <c r="P251" s="8"/>
      <c r="Q251" s="7"/>
      <c r="R251" s="8"/>
      <c r="S251" s="7"/>
      <c r="T251" s="8"/>
    </row>
    <row r="252" spans="5:20" ht="16.5">
      <c r="E252" s="142"/>
      <c r="F252" s="7"/>
      <c r="G252" s="7"/>
      <c r="H252" s="7"/>
      <c r="I252" s="7"/>
      <c r="J252" s="7"/>
      <c r="K252" s="7"/>
      <c r="L252" s="7"/>
      <c r="M252" s="7"/>
      <c r="N252" s="8"/>
      <c r="O252" s="8"/>
      <c r="P252" s="8"/>
      <c r="Q252" s="7"/>
      <c r="R252" s="8"/>
      <c r="S252" s="7"/>
      <c r="T252" s="8"/>
    </row>
    <row r="253" spans="5:20" ht="16.5">
      <c r="E253" s="142"/>
      <c r="F253" s="7"/>
      <c r="G253" s="7"/>
      <c r="H253" s="7"/>
      <c r="I253" s="7"/>
      <c r="J253" s="7"/>
      <c r="K253" s="7"/>
      <c r="L253" s="7"/>
      <c r="M253" s="7"/>
      <c r="N253" s="8"/>
      <c r="O253" s="8"/>
      <c r="P253" s="8"/>
      <c r="Q253" s="7"/>
      <c r="R253" s="8"/>
      <c r="S253" s="7"/>
      <c r="T253" s="8"/>
    </row>
    <row r="254" spans="5:20" ht="16.5">
      <c r="E254" s="142"/>
      <c r="F254" s="7"/>
      <c r="G254" s="7"/>
      <c r="H254" s="7"/>
      <c r="I254" s="7"/>
      <c r="J254" s="7"/>
      <c r="K254" s="7"/>
      <c r="L254" s="7"/>
      <c r="M254" s="7"/>
      <c r="N254" s="8"/>
      <c r="O254" s="8"/>
      <c r="P254" s="8"/>
      <c r="Q254" s="7"/>
      <c r="R254" s="8"/>
      <c r="S254" s="7"/>
      <c r="T254" s="8"/>
    </row>
    <row r="255" spans="5:20" ht="16.5">
      <c r="E255" s="142"/>
      <c r="F255" s="7"/>
      <c r="G255" s="7"/>
      <c r="H255" s="7"/>
      <c r="I255" s="7"/>
      <c r="J255" s="7"/>
      <c r="K255" s="7"/>
      <c r="L255" s="7"/>
      <c r="M255" s="7"/>
      <c r="N255" s="8"/>
      <c r="O255" s="8"/>
      <c r="P255" s="8"/>
      <c r="Q255" s="7"/>
      <c r="R255" s="8"/>
      <c r="S255" s="7"/>
      <c r="T255" s="8"/>
    </row>
    <row r="256" spans="5:20" ht="16.5">
      <c r="E256" s="142"/>
      <c r="F256" s="7"/>
      <c r="G256" s="7"/>
      <c r="H256" s="7"/>
      <c r="I256" s="7"/>
      <c r="J256" s="7"/>
      <c r="K256" s="7"/>
      <c r="L256" s="7"/>
      <c r="M256" s="7"/>
      <c r="N256" s="8"/>
      <c r="O256" s="8"/>
      <c r="P256" s="8"/>
      <c r="Q256" s="7"/>
      <c r="R256" s="8"/>
      <c r="S256" s="7"/>
      <c r="T256" s="8"/>
    </row>
    <row r="257" spans="5:20" ht="16.5">
      <c r="E257" s="142"/>
      <c r="F257" s="7"/>
      <c r="G257" s="7"/>
      <c r="H257" s="7"/>
      <c r="I257" s="7"/>
      <c r="J257" s="7"/>
      <c r="K257" s="7"/>
      <c r="L257" s="7"/>
      <c r="M257" s="7"/>
      <c r="N257" s="8"/>
      <c r="O257" s="8"/>
      <c r="P257" s="8"/>
      <c r="Q257" s="7"/>
      <c r="R257" s="8"/>
      <c r="S257" s="7"/>
      <c r="T257" s="8"/>
    </row>
    <row r="258" spans="5:20" ht="16.5">
      <c r="E258" s="142"/>
      <c r="F258" s="7"/>
      <c r="G258" s="7"/>
      <c r="H258" s="7"/>
      <c r="I258" s="7"/>
      <c r="J258" s="7"/>
      <c r="K258" s="7"/>
      <c r="L258" s="7"/>
      <c r="M258" s="7"/>
      <c r="N258" s="8"/>
      <c r="O258" s="8"/>
      <c r="P258" s="8"/>
      <c r="Q258" s="7"/>
      <c r="R258" s="8"/>
      <c r="S258" s="7"/>
      <c r="T258" s="8"/>
    </row>
    <row r="259" spans="5:20" ht="16.5">
      <c r="E259" s="142"/>
      <c r="F259" s="7"/>
      <c r="G259" s="7"/>
      <c r="H259" s="7"/>
      <c r="I259" s="7"/>
      <c r="J259" s="7"/>
      <c r="K259" s="7"/>
      <c r="L259" s="7"/>
      <c r="M259" s="7"/>
      <c r="N259" s="8"/>
      <c r="O259" s="8"/>
      <c r="P259" s="8"/>
      <c r="Q259" s="7"/>
      <c r="R259" s="8"/>
      <c r="S259" s="7"/>
      <c r="T259" s="8"/>
    </row>
    <row r="260" spans="5:20" ht="16.5">
      <c r="E260" s="142"/>
      <c r="F260" s="7"/>
      <c r="G260" s="7"/>
      <c r="H260" s="7"/>
      <c r="I260" s="7"/>
      <c r="J260" s="7"/>
      <c r="K260" s="7"/>
      <c r="L260" s="7"/>
      <c r="M260" s="7"/>
      <c r="N260" s="8"/>
      <c r="O260" s="8"/>
      <c r="P260" s="8"/>
      <c r="Q260" s="7"/>
      <c r="R260" s="8"/>
      <c r="S260" s="7"/>
      <c r="T260" s="8"/>
    </row>
    <row r="261" spans="5:20" ht="16.5">
      <c r="E261" s="142"/>
      <c r="F261" s="7"/>
      <c r="G261" s="7"/>
      <c r="H261" s="7"/>
      <c r="I261" s="7"/>
      <c r="J261" s="7"/>
      <c r="K261" s="7"/>
      <c r="L261" s="7"/>
      <c r="M261" s="7"/>
      <c r="N261" s="8"/>
      <c r="O261" s="8"/>
      <c r="P261" s="8"/>
      <c r="Q261" s="7"/>
      <c r="R261" s="8"/>
      <c r="S261" s="7"/>
      <c r="T261" s="8"/>
    </row>
    <row r="262" spans="5:20" ht="16.5">
      <c r="E262" s="142"/>
      <c r="F262" s="7"/>
      <c r="G262" s="7"/>
      <c r="H262" s="7"/>
      <c r="I262" s="7"/>
      <c r="J262" s="7"/>
      <c r="K262" s="7"/>
      <c r="L262" s="7"/>
      <c r="M262" s="7"/>
      <c r="N262" s="8"/>
      <c r="O262" s="8"/>
      <c r="P262" s="8"/>
      <c r="Q262" s="7"/>
      <c r="R262" s="8"/>
      <c r="S262" s="7"/>
      <c r="T262" s="8"/>
    </row>
    <row r="263" spans="5:20" ht="16.5">
      <c r="E263" s="142"/>
      <c r="F263" s="7"/>
      <c r="G263" s="7"/>
      <c r="H263" s="7"/>
      <c r="I263" s="7"/>
      <c r="J263" s="7"/>
      <c r="K263" s="7"/>
      <c r="L263" s="7"/>
      <c r="M263" s="7"/>
      <c r="N263" s="8"/>
      <c r="O263" s="8"/>
      <c r="P263" s="8"/>
      <c r="Q263" s="7"/>
      <c r="R263" s="8"/>
      <c r="S263" s="7"/>
      <c r="T263" s="8"/>
    </row>
    <row r="264" spans="5:20" ht="16.5">
      <c r="E264" s="142"/>
      <c r="F264" s="7"/>
      <c r="G264" s="7"/>
      <c r="H264" s="7"/>
      <c r="I264" s="7"/>
      <c r="J264" s="7"/>
      <c r="K264" s="7"/>
      <c r="L264" s="7"/>
      <c r="M264" s="7"/>
      <c r="N264" s="8"/>
      <c r="O264" s="8"/>
      <c r="P264" s="8"/>
      <c r="Q264" s="7"/>
      <c r="R264" s="8"/>
      <c r="S264" s="7"/>
      <c r="T264" s="8"/>
    </row>
    <row r="265" spans="5:20" ht="16.5">
      <c r="E265" s="142"/>
      <c r="F265" s="7"/>
      <c r="G265" s="7"/>
      <c r="H265" s="7"/>
      <c r="I265" s="7"/>
      <c r="J265" s="7"/>
      <c r="K265" s="7"/>
      <c r="L265" s="7"/>
      <c r="M265" s="7"/>
      <c r="N265" s="8"/>
      <c r="O265" s="8"/>
      <c r="P265" s="8"/>
      <c r="Q265" s="7"/>
      <c r="R265" s="8"/>
      <c r="S265" s="7"/>
      <c r="T265" s="8"/>
    </row>
    <row r="266" spans="5:20" ht="16.5">
      <c r="E266" s="142"/>
      <c r="F266" s="7"/>
      <c r="G266" s="7"/>
      <c r="H266" s="7"/>
      <c r="I266" s="7"/>
      <c r="J266" s="7"/>
      <c r="K266" s="7"/>
      <c r="L266" s="7"/>
      <c r="M266" s="7"/>
      <c r="N266" s="8"/>
      <c r="O266" s="8"/>
      <c r="P266" s="8"/>
      <c r="Q266" s="7"/>
      <c r="R266" s="8"/>
      <c r="S266" s="7"/>
      <c r="T266" s="8"/>
    </row>
    <row r="267" spans="5:20" ht="16.5">
      <c r="E267" s="142"/>
      <c r="F267" s="7"/>
      <c r="G267" s="7"/>
      <c r="H267" s="7"/>
      <c r="I267" s="7"/>
      <c r="J267" s="7"/>
      <c r="K267" s="7"/>
      <c r="L267" s="7"/>
      <c r="M267" s="7"/>
      <c r="N267" s="8"/>
      <c r="O267" s="8"/>
      <c r="P267" s="8"/>
      <c r="Q267" s="7"/>
      <c r="R267" s="8"/>
      <c r="S267" s="7"/>
      <c r="T267" s="8"/>
    </row>
    <row r="268" spans="5:20" ht="16.5">
      <c r="E268" s="142"/>
      <c r="F268" s="7"/>
      <c r="G268" s="7"/>
      <c r="H268" s="7"/>
      <c r="I268" s="7"/>
      <c r="J268" s="7"/>
      <c r="K268" s="7"/>
      <c r="L268" s="7"/>
      <c r="M268" s="7"/>
      <c r="N268" s="8"/>
      <c r="O268" s="8"/>
      <c r="P268" s="8"/>
      <c r="Q268" s="7"/>
      <c r="R268" s="8"/>
      <c r="S268" s="7"/>
      <c r="T268" s="8"/>
    </row>
    <row r="269" spans="5:20" ht="16.5">
      <c r="E269" s="142"/>
      <c r="F269" s="7"/>
      <c r="G269" s="7"/>
      <c r="H269" s="7"/>
      <c r="I269" s="7"/>
      <c r="J269" s="7"/>
      <c r="K269" s="7"/>
      <c r="L269" s="7"/>
      <c r="M269" s="7"/>
      <c r="N269" s="8"/>
      <c r="O269" s="8"/>
      <c r="P269" s="8"/>
      <c r="Q269" s="7"/>
      <c r="R269" s="8"/>
      <c r="S269" s="7"/>
      <c r="T269" s="8"/>
    </row>
    <row r="270" spans="5:20" ht="16.5">
      <c r="E270" s="142"/>
      <c r="F270" s="7"/>
      <c r="G270" s="7"/>
      <c r="H270" s="7"/>
      <c r="I270" s="7"/>
      <c r="J270" s="7"/>
      <c r="K270" s="7"/>
      <c r="L270" s="7"/>
      <c r="M270" s="7"/>
      <c r="N270" s="8"/>
      <c r="O270" s="8"/>
      <c r="P270" s="8"/>
      <c r="Q270" s="7"/>
      <c r="R270" s="8"/>
      <c r="S270" s="7"/>
      <c r="T270" s="8"/>
    </row>
    <row r="271" spans="5:20" ht="16.5">
      <c r="E271" s="142"/>
      <c r="F271" s="7"/>
      <c r="G271" s="7"/>
      <c r="H271" s="7"/>
      <c r="I271" s="7"/>
      <c r="J271" s="7"/>
      <c r="K271" s="7"/>
      <c r="L271" s="7"/>
      <c r="M271" s="7"/>
      <c r="N271" s="8"/>
      <c r="O271" s="8"/>
      <c r="P271" s="8"/>
      <c r="Q271" s="7"/>
      <c r="R271" s="8"/>
      <c r="S271" s="7"/>
      <c r="T271" s="8"/>
    </row>
    <row r="272" spans="5:20" ht="16.5">
      <c r="E272" s="142"/>
      <c r="F272" s="7"/>
      <c r="G272" s="7"/>
      <c r="H272" s="7"/>
      <c r="I272" s="7"/>
      <c r="J272" s="7"/>
      <c r="K272" s="7"/>
      <c r="L272" s="7"/>
      <c r="M272" s="7"/>
      <c r="N272" s="8"/>
      <c r="O272" s="8"/>
      <c r="P272" s="8"/>
      <c r="Q272" s="7"/>
      <c r="R272" s="8"/>
      <c r="S272" s="7"/>
      <c r="T272" s="8"/>
    </row>
    <row r="273" spans="5:20" ht="16.5">
      <c r="E273" s="142"/>
      <c r="F273" s="7"/>
      <c r="G273" s="7"/>
      <c r="H273" s="7"/>
      <c r="I273" s="7"/>
      <c r="J273" s="7"/>
      <c r="K273" s="7"/>
      <c r="L273" s="7"/>
      <c r="M273" s="7"/>
      <c r="N273" s="8"/>
      <c r="O273" s="8"/>
      <c r="P273" s="8"/>
      <c r="Q273" s="7"/>
      <c r="R273" s="8"/>
      <c r="S273" s="7"/>
      <c r="T273" s="8"/>
    </row>
    <row r="274" spans="5:20" ht="16.5">
      <c r="E274" s="142"/>
      <c r="F274" s="7"/>
      <c r="G274" s="7"/>
      <c r="H274" s="7"/>
      <c r="I274" s="7"/>
      <c r="J274" s="7"/>
      <c r="K274" s="7"/>
      <c r="L274" s="7"/>
      <c r="M274" s="7"/>
      <c r="N274" s="8"/>
      <c r="O274" s="8"/>
      <c r="P274" s="8"/>
      <c r="Q274" s="7"/>
      <c r="R274" s="8"/>
      <c r="S274" s="7"/>
      <c r="T274" s="8"/>
    </row>
    <row r="275" spans="5:20" ht="16.5">
      <c r="E275" s="142"/>
      <c r="F275" s="7"/>
      <c r="G275" s="7"/>
      <c r="H275" s="7"/>
      <c r="I275" s="7"/>
      <c r="J275" s="7"/>
      <c r="K275" s="7"/>
      <c r="L275" s="7"/>
      <c r="M275" s="7"/>
      <c r="N275" s="8"/>
      <c r="O275" s="8"/>
      <c r="P275" s="8"/>
      <c r="Q275" s="7"/>
      <c r="R275" s="8"/>
      <c r="S275" s="7"/>
      <c r="T275" s="8"/>
    </row>
    <row r="276" spans="5:20" ht="16.5">
      <c r="E276" s="142"/>
      <c r="F276" s="7"/>
      <c r="G276" s="7"/>
      <c r="H276" s="7"/>
      <c r="I276" s="7"/>
      <c r="J276" s="7"/>
      <c r="K276" s="7"/>
      <c r="L276" s="7"/>
      <c r="M276" s="7"/>
      <c r="N276" s="8"/>
      <c r="O276" s="8"/>
      <c r="P276" s="8"/>
      <c r="Q276" s="7"/>
      <c r="R276" s="8"/>
      <c r="S276" s="7"/>
      <c r="T276" s="8"/>
    </row>
    <row r="277" spans="5:20" ht="16.5">
      <c r="E277" s="142"/>
      <c r="F277" s="7"/>
      <c r="G277" s="7"/>
      <c r="H277" s="7"/>
      <c r="I277" s="7"/>
      <c r="J277" s="7"/>
      <c r="K277" s="7"/>
      <c r="L277" s="7"/>
      <c r="M277" s="7"/>
      <c r="N277" s="8"/>
      <c r="O277" s="8"/>
      <c r="P277" s="8"/>
      <c r="Q277" s="7"/>
      <c r="R277" s="8"/>
      <c r="S277" s="7"/>
      <c r="T277" s="8"/>
    </row>
    <row r="278" spans="5:20" ht="16.5">
      <c r="E278" s="142"/>
      <c r="F278" s="7"/>
      <c r="G278" s="7"/>
      <c r="H278" s="7"/>
      <c r="I278" s="7"/>
      <c r="J278" s="7"/>
      <c r="K278" s="7"/>
      <c r="L278" s="7"/>
      <c r="M278" s="7"/>
      <c r="N278" s="8"/>
      <c r="O278" s="8"/>
      <c r="P278" s="8"/>
      <c r="Q278" s="7"/>
      <c r="R278" s="8"/>
      <c r="S278" s="7"/>
      <c r="T278" s="8"/>
    </row>
    <row r="279" spans="5:20" ht="16.5">
      <c r="E279" s="142"/>
      <c r="F279" s="7"/>
      <c r="G279" s="7"/>
      <c r="H279" s="7"/>
      <c r="I279" s="7"/>
      <c r="J279" s="7"/>
      <c r="K279" s="7"/>
      <c r="L279" s="7"/>
      <c r="M279" s="7"/>
      <c r="N279" s="8"/>
      <c r="O279" s="8"/>
      <c r="P279" s="8"/>
      <c r="Q279" s="7"/>
      <c r="R279" s="8"/>
      <c r="S279" s="7"/>
      <c r="T279" s="8"/>
    </row>
    <row r="280" spans="5:20" ht="16.5">
      <c r="E280" s="142"/>
      <c r="F280" s="7"/>
      <c r="G280" s="7"/>
      <c r="H280" s="7"/>
      <c r="I280" s="7"/>
      <c r="J280" s="7"/>
      <c r="K280" s="7"/>
      <c r="L280" s="7"/>
      <c r="M280" s="7"/>
      <c r="N280" s="8"/>
      <c r="O280" s="8"/>
      <c r="P280" s="8"/>
      <c r="Q280" s="7"/>
      <c r="R280" s="8"/>
      <c r="S280" s="7"/>
      <c r="T280" s="8"/>
    </row>
    <row r="281" spans="5:20" ht="16.5">
      <c r="E281" s="142"/>
      <c r="F281" s="7"/>
      <c r="G281" s="7"/>
      <c r="H281" s="7"/>
      <c r="I281" s="7"/>
      <c r="J281" s="7"/>
      <c r="K281" s="7"/>
      <c r="L281" s="7"/>
      <c r="M281" s="7"/>
      <c r="N281" s="8"/>
      <c r="O281" s="8"/>
      <c r="P281" s="8"/>
      <c r="Q281" s="7"/>
      <c r="R281" s="8"/>
      <c r="S281" s="7"/>
      <c r="T281" s="8"/>
    </row>
    <row r="282" spans="5:20" ht="16.5">
      <c r="E282" s="142"/>
      <c r="F282" s="7"/>
      <c r="G282" s="7"/>
      <c r="H282" s="7"/>
      <c r="I282" s="7"/>
      <c r="J282" s="7"/>
      <c r="K282" s="7"/>
      <c r="L282" s="7"/>
      <c r="M282" s="7"/>
      <c r="N282" s="8"/>
      <c r="O282" s="8"/>
      <c r="P282" s="8"/>
      <c r="Q282" s="7"/>
      <c r="R282" s="8"/>
      <c r="S282" s="7"/>
      <c r="T282" s="8"/>
    </row>
    <row r="283" spans="5:20" ht="16.5">
      <c r="E283" s="142"/>
      <c r="F283" s="7"/>
      <c r="G283" s="7"/>
      <c r="H283" s="7"/>
      <c r="I283" s="7"/>
      <c r="J283" s="7"/>
      <c r="K283" s="7"/>
      <c r="L283" s="7"/>
      <c r="M283" s="7"/>
      <c r="N283" s="8"/>
      <c r="O283" s="8"/>
      <c r="P283" s="8"/>
      <c r="Q283" s="7"/>
      <c r="R283" s="8"/>
      <c r="S283" s="7"/>
      <c r="T283" s="8"/>
    </row>
    <row r="284" spans="5:20" ht="16.5">
      <c r="E284" s="142"/>
      <c r="F284" s="7"/>
      <c r="G284" s="7"/>
      <c r="H284" s="7"/>
      <c r="I284" s="7"/>
      <c r="J284" s="7"/>
      <c r="K284" s="7"/>
      <c r="L284" s="7"/>
      <c r="M284" s="7"/>
      <c r="N284" s="8"/>
      <c r="O284" s="8"/>
      <c r="P284" s="8"/>
      <c r="Q284" s="7"/>
      <c r="R284" s="8"/>
      <c r="S284" s="7"/>
      <c r="T284" s="8"/>
    </row>
    <row r="285" spans="5:20" ht="16.5">
      <c r="E285" s="142"/>
      <c r="F285" s="7"/>
      <c r="G285" s="7"/>
      <c r="H285" s="7"/>
      <c r="I285" s="7"/>
      <c r="J285" s="7"/>
      <c r="K285" s="7"/>
      <c r="L285" s="7"/>
      <c r="M285" s="7"/>
      <c r="N285" s="8"/>
      <c r="O285" s="8"/>
      <c r="P285" s="8"/>
      <c r="Q285" s="7"/>
      <c r="R285" s="8"/>
      <c r="S285" s="7"/>
      <c r="T285" s="8"/>
    </row>
    <row r="286" spans="5:20" ht="16.5">
      <c r="E286" s="142"/>
      <c r="F286" s="7"/>
      <c r="G286" s="7"/>
      <c r="H286" s="7"/>
      <c r="I286" s="7"/>
      <c r="J286" s="7"/>
      <c r="K286" s="7"/>
      <c r="L286" s="7"/>
      <c r="M286" s="7"/>
      <c r="N286" s="8"/>
      <c r="O286" s="8"/>
      <c r="P286" s="8"/>
      <c r="Q286" s="7"/>
      <c r="R286" s="8"/>
      <c r="S286" s="7"/>
      <c r="T286" s="8"/>
    </row>
    <row r="287" spans="5:20" ht="16.5">
      <c r="E287" s="142"/>
      <c r="F287" s="7"/>
      <c r="G287" s="7"/>
      <c r="H287" s="7"/>
      <c r="I287" s="7"/>
      <c r="J287" s="7"/>
      <c r="K287" s="7"/>
      <c r="L287" s="7"/>
      <c r="M287" s="7"/>
      <c r="N287" s="8"/>
      <c r="O287" s="8"/>
      <c r="P287" s="8"/>
      <c r="Q287" s="7"/>
      <c r="R287" s="8"/>
      <c r="S287" s="7"/>
      <c r="T287" s="8"/>
    </row>
    <row r="288" spans="5:20" ht="16.5">
      <c r="E288" s="142"/>
      <c r="F288" s="7"/>
      <c r="G288" s="7"/>
      <c r="H288" s="7"/>
      <c r="I288" s="7"/>
      <c r="J288" s="7"/>
      <c r="K288" s="7"/>
      <c r="L288" s="7"/>
      <c r="M288" s="7"/>
      <c r="N288" s="8"/>
      <c r="O288" s="8"/>
      <c r="P288" s="8"/>
      <c r="Q288" s="7"/>
      <c r="R288" s="8"/>
      <c r="S288" s="7"/>
      <c r="T288" s="8"/>
    </row>
    <row r="289" spans="5:20" ht="16.5">
      <c r="E289" s="142"/>
      <c r="F289" s="7"/>
      <c r="G289" s="7"/>
      <c r="H289" s="7"/>
      <c r="I289" s="7"/>
      <c r="J289" s="7"/>
      <c r="K289" s="7"/>
      <c r="L289" s="7"/>
      <c r="M289" s="7"/>
      <c r="N289" s="8"/>
      <c r="O289" s="8"/>
      <c r="P289" s="8"/>
      <c r="Q289" s="7"/>
      <c r="R289" s="8"/>
      <c r="S289" s="7"/>
      <c r="T289" s="8"/>
    </row>
    <row r="290" spans="5:20" ht="16.5">
      <c r="E290" s="142"/>
      <c r="F290" s="7"/>
      <c r="G290" s="7"/>
      <c r="H290" s="7"/>
      <c r="I290" s="7"/>
      <c r="J290" s="7"/>
      <c r="K290" s="7"/>
      <c r="L290" s="7"/>
      <c r="M290" s="7"/>
      <c r="N290" s="8"/>
      <c r="O290" s="8"/>
      <c r="P290" s="8"/>
      <c r="Q290" s="7"/>
      <c r="R290" s="8"/>
      <c r="S290" s="7"/>
      <c r="T290" s="8"/>
    </row>
    <row r="291" spans="5:20" ht="16.5">
      <c r="E291" s="142"/>
      <c r="F291" s="7"/>
      <c r="G291" s="7"/>
      <c r="H291" s="7"/>
      <c r="I291" s="7"/>
      <c r="J291" s="7"/>
      <c r="K291" s="7"/>
      <c r="L291" s="7"/>
      <c r="M291" s="7"/>
      <c r="N291" s="8"/>
      <c r="O291" s="8"/>
      <c r="P291" s="8"/>
      <c r="Q291" s="7"/>
      <c r="R291" s="8"/>
      <c r="S291" s="7"/>
      <c r="T291" s="8"/>
    </row>
    <row r="292" spans="5:20" ht="16.5">
      <c r="E292" s="142"/>
      <c r="F292" s="7"/>
      <c r="G292" s="7"/>
      <c r="H292" s="7"/>
      <c r="I292" s="7"/>
      <c r="J292" s="7"/>
      <c r="K292" s="7"/>
      <c r="L292" s="7"/>
      <c r="M292" s="7"/>
      <c r="N292" s="8"/>
      <c r="O292" s="8"/>
      <c r="P292" s="8"/>
      <c r="Q292" s="7"/>
      <c r="R292" s="8"/>
      <c r="S292" s="7"/>
      <c r="T292" s="8"/>
    </row>
    <row r="293" spans="5:20" ht="16.5">
      <c r="E293" s="142"/>
      <c r="F293" s="7"/>
      <c r="G293" s="7"/>
      <c r="H293" s="7"/>
      <c r="I293" s="7"/>
      <c r="J293" s="7"/>
      <c r="K293" s="7"/>
      <c r="L293" s="7"/>
      <c r="M293" s="7"/>
      <c r="N293" s="8"/>
      <c r="O293" s="8"/>
      <c r="P293" s="8"/>
      <c r="Q293" s="7"/>
      <c r="R293" s="8"/>
      <c r="S293" s="7"/>
      <c r="T293" s="8"/>
    </row>
    <row r="294" spans="5:20" ht="16.5">
      <c r="E294" s="142"/>
      <c r="F294" s="7"/>
      <c r="G294" s="7"/>
      <c r="H294" s="7"/>
      <c r="I294" s="7"/>
      <c r="J294" s="7"/>
      <c r="K294" s="7"/>
      <c r="L294" s="7"/>
      <c r="M294" s="7"/>
      <c r="N294" s="8"/>
      <c r="O294" s="8"/>
      <c r="P294" s="8"/>
      <c r="Q294" s="7"/>
      <c r="R294" s="8"/>
      <c r="S294" s="7"/>
      <c r="T294" s="8"/>
    </row>
    <row r="295" spans="5:20" ht="16.5">
      <c r="E295" s="142"/>
      <c r="F295" s="7"/>
      <c r="G295" s="7"/>
      <c r="H295" s="7"/>
      <c r="I295" s="7"/>
      <c r="J295" s="7"/>
      <c r="K295" s="7"/>
      <c r="L295" s="7"/>
      <c r="M295" s="7"/>
      <c r="N295" s="8"/>
      <c r="O295" s="8"/>
      <c r="P295" s="8"/>
      <c r="Q295" s="7"/>
      <c r="R295" s="8"/>
      <c r="S295" s="7"/>
      <c r="T295" s="8"/>
    </row>
    <row r="296" spans="5:20" ht="16.5">
      <c r="E296" s="142"/>
      <c r="F296" s="7"/>
      <c r="G296" s="7"/>
      <c r="H296" s="7"/>
      <c r="I296" s="7"/>
      <c r="J296" s="7"/>
      <c r="K296" s="7"/>
      <c r="L296" s="7"/>
      <c r="M296" s="7"/>
      <c r="N296" s="8"/>
      <c r="O296" s="8"/>
      <c r="P296" s="8"/>
      <c r="Q296" s="7"/>
      <c r="R296" s="8"/>
      <c r="S296" s="7"/>
      <c r="T296" s="8"/>
    </row>
    <row r="297" spans="5:20" ht="16.5">
      <c r="E297" s="142"/>
      <c r="F297" s="7"/>
      <c r="G297" s="7"/>
      <c r="H297" s="7"/>
      <c r="I297" s="7"/>
      <c r="J297" s="7"/>
      <c r="K297" s="7"/>
      <c r="L297" s="7"/>
      <c r="M297" s="7"/>
      <c r="N297" s="8"/>
      <c r="O297" s="8"/>
      <c r="P297" s="8"/>
      <c r="Q297" s="7"/>
      <c r="R297" s="8"/>
      <c r="S297" s="7"/>
      <c r="T297" s="8"/>
    </row>
    <row r="298" spans="5:20" ht="16.5">
      <c r="E298" s="142"/>
      <c r="F298" s="7"/>
      <c r="G298" s="7"/>
      <c r="H298" s="7"/>
      <c r="I298" s="7"/>
      <c r="J298" s="7"/>
      <c r="K298" s="7"/>
      <c r="L298" s="7"/>
      <c r="M298" s="7"/>
      <c r="N298" s="8"/>
      <c r="O298" s="8"/>
      <c r="P298" s="8"/>
      <c r="Q298" s="7"/>
      <c r="R298" s="8"/>
      <c r="S298" s="7"/>
      <c r="T298" s="8"/>
    </row>
    <row r="299" spans="5:20" ht="16.5">
      <c r="E299" s="142"/>
      <c r="F299" s="7"/>
      <c r="G299" s="7"/>
      <c r="H299" s="7"/>
      <c r="I299" s="7"/>
      <c r="J299" s="7"/>
      <c r="K299" s="7"/>
      <c r="L299" s="7"/>
      <c r="M299" s="7"/>
      <c r="N299" s="8"/>
      <c r="O299" s="8"/>
      <c r="P299" s="8"/>
      <c r="Q299" s="7"/>
      <c r="R299" s="8"/>
      <c r="S299" s="7"/>
      <c r="T299" s="8"/>
    </row>
    <row r="300" spans="5:20" ht="16.5">
      <c r="E300" s="142"/>
      <c r="F300" s="7"/>
      <c r="G300" s="7"/>
      <c r="H300" s="7"/>
      <c r="I300" s="7"/>
      <c r="J300" s="7"/>
      <c r="K300" s="7"/>
      <c r="L300" s="7"/>
      <c r="M300" s="7"/>
      <c r="N300" s="8"/>
      <c r="O300" s="8"/>
      <c r="P300" s="8"/>
      <c r="Q300" s="7"/>
      <c r="R300" s="8"/>
      <c r="S300" s="7"/>
      <c r="T300" s="8"/>
    </row>
    <row r="301" spans="5:20" ht="16.5">
      <c r="E301" s="142"/>
      <c r="F301" s="7"/>
      <c r="G301" s="7"/>
      <c r="H301" s="7"/>
      <c r="I301" s="7"/>
      <c r="J301" s="7"/>
      <c r="K301" s="7"/>
      <c r="L301" s="7"/>
      <c r="M301" s="7"/>
      <c r="N301" s="8"/>
      <c r="O301" s="8"/>
      <c r="P301" s="8"/>
      <c r="Q301" s="7"/>
      <c r="R301" s="8"/>
      <c r="S301" s="7"/>
      <c r="T301" s="8"/>
    </row>
    <row r="302" spans="5:20" ht="16.5">
      <c r="E302" s="142"/>
      <c r="F302" s="7"/>
      <c r="G302" s="7"/>
      <c r="H302" s="7"/>
      <c r="I302" s="7"/>
      <c r="J302" s="7"/>
      <c r="K302" s="7"/>
      <c r="L302" s="7"/>
      <c r="M302" s="7"/>
      <c r="N302" s="8"/>
      <c r="O302" s="8"/>
      <c r="P302" s="8"/>
      <c r="Q302" s="7"/>
      <c r="R302" s="8"/>
      <c r="S302" s="7"/>
      <c r="T302" s="8"/>
    </row>
    <row r="303" spans="5:20" ht="16.5">
      <c r="E303" s="142"/>
      <c r="F303" s="7"/>
      <c r="G303" s="7"/>
      <c r="H303" s="7"/>
      <c r="I303" s="7"/>
      <c r="J303" s="7"/>
      <c r="K303" s="7"/>
      <c r="L303" s="7"/>
      <c r="M303" s="7"/>
      <c r="N303" s="8"/>
      <c r="O303" s="8"/>
      <c r="P303" s="8"/>
      <c r="Q303" s="7"/>
      <c r="R303" s="8"/>
      <c r="S303" s="7"/>
      <c r="T303" s="8"/>
    </row>
    <row r="304" spans="5:20" ht="16.5">
      <c r="E304" s="142"/>
      <c r="F304" s="7"/>
      <c r="G304" s="7"/>
      <c r="H304" s="7"/>
      <c r="I304" s="7"/>
      <c r="J304" s="7"/>
      <c r="K304" s="7"/>
      <c r="L304" s="7"/>
      <c r="M304" s="7"/>
      <c r="N304" s="8"/>
      <c r="O304" s="8"/>
      <c r="P304" s="8"/>
      <c r="Q304" s="7"/>
      <c r="R304" s="8"/>
      <c r="S304" s="7"/>
      <c r="T304" s="8"/>
    </row>
    <row r="305" spans="5:20" ht="16.5">
      <c r="E305" s="142"/>
      <c r="F305" s="7"/>
      <c r="G305" s="7"/>
      <c r="H305" s="7"/>
      <c r="I305" s="7"/>
      <c r="J305" s="7"/>
      <c r="K305" s="7"/>
      <c r="L305" s="7"/>
      <c r="M305" s="7"/>
      <c r="N305" s="8"/>
      <c r="O305" s="8"/>
      <c r="P305" s="8"/>
      <c r="Q305" s="7"/>
      <c r="R305" s="8"/>
      <c r="S305" s="7"/>
      <c r="T305" s="8"/>
    </row>
    <row r="306" spans="5:20" ht="16.5">
      <c r="E306" s="142"/>
      <c r="F306" s="7"/>
      <c r="G306" s="7"/>
      <c r="H306" s="7"/>
      <c r="I306" s="7"/>
      <c r="J306" s="7"/>
      <c r="K306" s="7"/>
      <c r="L306" s="7"/>
      <c r="M306" s="7"/>
      <c r="N306" s="8"/>
      <c r="O306" s="8"/>
      <c r="P306" s="8"/>
      <c r="Q306" s="7"/>
      <c r="R306" s="8"/>
      <c r="S306" s="7"/>
      <c r="T306" s="8"/>
    </row>
    <row r="307" spans="5:20" ht="16.5">
      <c r="E307" s="142"/>
      <c r="F307" s="7"/>
      <c r="G307" s="7"/>
      <c r="H307" s="7"/>
      <c r="I307" s="7"/>
      <c r="J307" s="7"/>
      <c r="K307" s="7"/>
      <c r="L307" s="7"/>
      <c r="M307" s="7"/>
      <c r="N307" s="8"/>
      <c r="O307" s="8"/>
      <c r="P307" s="8"/>
      <c r="Q307" s="7"/>
      <c r="R307" s="8"/>
      <c r="S307" s="7"/>
      <c r="T307" s="8"/>
    </row>
    <row r="308" spans="5:20" ht="16.5">
      <c r="E308" s="142"/>
      <c r="F308" s="7"/>
      <c r="G308" s="7"/>
      <c r="H308" s="7"/>
      <c r="I308" s="7"/>
      <c r="J308" s="7"/>
      <c r="K308" s="7"/>
      <c r="L308" s="7"/>
      <c r="M308" s="7"/>
      <c r="N308" s="8"/>
      <c r="O308" s="8"/>
      <c r="P308" s="8"/>
      <c r="Q308" s="7"/>
      <c r="R308" s="8"/>
      <c r="S308" s="7"/>
      <c r="T308" s="8"/>
    </row>
    <row r="309" spans="5:20" ht="16.5">
      <c r="E309" s="142"/>
      <c r="F309" s="7"/>
      <c r="G309" s="7"/>
      <c r="H309" s="7"/>
      <c r="I309" s="7"/>
      <c r="J309" s="7"/>
      <c r="K309" s="7"/>
      <c r="L309" s="7"/>
      <c r="M309" s="7"/>
      <c r="N309" s="8"/>
      <c r="O309" s="8"/>
      <c r="P309" s="8"/>
      <c r="Q309" s="7"/>
      <c r="R309" s="8"/>
      <c r="S309" s="7"/>
      <c r="T309" s="8"/>
    </row>
    <row r="310" spans="5:20" ht="16.5">
      <c r="E310" s="142"/>
      <c r="F310" s="7"/>
      <c r="G310" s="7"/>
      <c r="H310" s="7"/>
      <c r="I310" s="7"/>
      <c r="J310" s="7"/>
      <c r="K310" s="7"/>
      <c r="L310" s="7"/>
      <c r="M310" s="7"/>
      <c r="N310" s="8"/>
      <c r="O310" s="8"/>
      <c r="P310" s="8"/>
      <c r="Q310" s="7"/>
      <c r="R310" s="8"/>
      <c r="S310" s="7"/>
      <c r="T310" s="8"/>
    </row>
    <row r="311" spans="5:20" ht="16.5">
      <c r="E311" s="142"/>
      <c r="F311" s="7"/>
      <c r="G311" s="7"/>
      <c r="H311" s="7"/>
      <c r="I311" s="7"/>
      <c r="J311" s="7"/>
      <c r="K311" s="7"/>
      <c r="L311" s="7"/>
      <c r="M311" s="7"/>
      <c r="N311" s="8"/>
      <c r="O311" s="8"/>
      <c r="P311" s="8"/>
      <c r="Q311" s="7"/>
      <c r="R311" s="8"/>
      <c r="S311" s="7"/>
      <c r="T311" s="8"/>
    </row>
    <row r="312" spans="5:20" ht="16.5">
      <c r="E312" s="142"/>
      <c r="F312" s="7"/>
      <c r="G312" s="7"/>
      <c r="H312" s="7"/>
      <c r="I312" s="7"/>
      <c r="J312" s="7"/>
      <c r="K312" s="7"/>
      <c r="L312" s="7"/>
      <c r="M312" s="7"/>
      <c r="N312" s="8"/>
      <c r="O312" s="8"/>
      <c r="P312" s="8"/>
      <c r="Q312" s="7"/>
      <c r="R312" s="8"/>
      <c r="S312" s="7"/>
      <c r="T312" s="8"/>
    </row>
    <row r="313" spans="5:20" ht="16.5">
      <c r="E313" s="142"/>
      <c r="F313" s="7"/>
      <c r="G313" s="7"/>
      <c r="H313" s="7"/>
      <c r="I313" s="7"/>
      <c r="J313" s="7"/>
      <c r="K313" s="7"/>
      <c r="L313" s="7"/>
      <c r="M313" s="7"/>
      <c r="N313" s="8"/>
      <c r="O313" s="8"/>
      <c r="P313" s="8"/>
      <c r="Q313" s="7"/>
      <c r="R313" s="8"/>
      <c r="S313" s="7"/>
      <c r="T313" s="8"/>
    </row>
    <row r="314" spans="5:20" ht="16.5">
      <c r="E314" s="142"/>
      <c r="F314" s="7"/>
      <c r="G314" s="7"/>
      <c r="H314" s="7"/>
      <c r="I314" s="7"/>
      <c r="J314" s="7"/>
      <c r="K314" s="7"/>
      <c r="L314" s="7"/>
      <c r="M314" s="7"/>
      <c r="N314" s="8"/>
      <c r="O314" s="8"/>
      <c r="P314" s="8"/>
      <c r="Q314" s="7"/>
      <c r="R314" s="8"/>
      <c r="S314" s="7"/>
      <c r="T314" s="8"/>
    </row>
    <row r="315" spans="5:20" ht="16.5">
      <c r="E315" s="142"/>
      <c r="F315" s="7"/>
      <c r="G315" s="7"/>
      <c r="H315" s="7"/>
      <c r="I315" s="7"/>
      <c r="J315" s="7"/>
      <c r="K315" s="7"/>
      <c r="L315" s="7"/>
      <c r="M315" s="7"/>
      <c r="N315" s="8"/>
      <c r="O315" s="8"/>
      <c r="P315" s="8"/>
      <c r="Q315" s="7"/>
      <c r="R315" s="8"/>
      <c r="S315" s="7"/>
      <c r="T315" s="8"/>
    </row>
    <row r="316" spans="5:20" ht="16.5">
      <c r="E316" s="142"/>
      <c r="F316" s="7"/>
      <c r="G316" s="7"/>
      <c r="H316" s="7"/>
      <c r="I316" s="7"/>
      <c r="J316" s="7"/>
      <c r="K316" s="7"/>
      <c r="L316" s="7"/>
      <c r="M316" s="7"/>
      <c r="N316" s="8"/>
      <c r="O316" s="8"/>
      <c r="P316" s="8"/>
      <c r="Q316" s="7"/>
      <c r="R316" s="8"/>
      <c r="S316" s="7"/>
      <c r="T316" s="8"/>
    </row>
    <row r="317" spans="5:20" ht="16.5">
      <c r="E317" s="142"/>
      <c r="F317" s="7"/>
      <c r="G317" s="7"/>
      <c r="H317" s="7"/>
      <c r="I317" s="7"/>
      <c r="J317" s="7"/>
      <c r="K317" s="7"/>
      <c r="L317" s="7"/>
      <c r="M317" s="7"/>
      <c r="N317" s="8"/>
      <c r="O317" s="8"/>
      <c r="P317" s="8"/>
      <c r="Q317" s="7"/>
      <c r="R317" s="8"/>
      <c r="S317" s="7"/>
      <c r="T317" s="8"/>
    </row>
    <row r="318" spans="5:20" ht="16.5">
      <c r="E318" s="142"/>
      <c r="F318" s="7"/>
      <c r="G318" s="7"/>
      <c r="H318" s="7"/>
      <c r="I318" s="7"/>
      <c r="J318" s="7"/>
      <c r="K318" s="7"/>
      <c r="L318" s="7"/>
      <c r="M318" s="7"/>
      <c r="N318" s="8"/>
      <c r="O318" s="8"/>
      <c r="P318" s="8"/>
      <c r="Q318" s="7"/>
      <c r="R318" s="8"/>
      <c r="S318" s="7"/>
      <c r="T318" s="8"/>
    </row>
    <row r="319" spans="5:20" ht="16.5">
      <c r="E319" s="142"/>
      <c r="F319" s="7"/>
      <c r="G319" s="7"/>
      <c r="H319" s="7"/>
      <c r="I319" s="7"/>
      <c r="J319" s="7"/>
      <c r="K319" s="7"/>
      <c r="L319" s="7"/>
      <c r="M319" s="7"/>
      <c r="N319" s="8"/>
      <c r="O319" s="8"/>
      <c r="P319" s="8"/>
      <c r="Q319" s="7"/>
      <c r="R319" s="8"/>
      <c r="S319" s="7"/>
      <c r="T319" s="8"/>
    </row>
    <row r="320" spans="5:20" ht="16.5">
      <c r="E320" s="142"/>
      <c r="F320" s="7"/>
      <c r="G320" s="7"/>
      <c r="H320" s="7"/>
      <c r="I320" s="7"/>
      <c r="J320" s="7"/>
      <c r="K320" s="7"/>
      <c r="L320" s="7"/>
      <c r="M320" s="7"/>
      <c r="N320" s="8"/>
      <c r="O320" s="8"/>
      <c r="P320" s="8"/>
      <c r="Q320" s="7"/>
      <c r="R320" s="8"/>
      <c r="S320" s="7"/>
      <c r="T320" s="8"/>
    </row>
    <row r="321" spans="5:20" ht="16.5">
      <c r="E321" s="142"/>
      <c r="F321" s="7"/>
      <c r="G321" s="7"/>
      <c r="H321" s="7"/>
      <c r="I321" s="7"/>
      <c r="J321" s="7"/>
      <c r="K321" s="7"/>
      <c r="L321" s="7"/>
      <c r="M321" s="7"/>
      <c r="N321" s="8"/>
      <c r="O321" s="8"/>
      <c r="P321" s="8"/>
      <c r="Q321" s="7"/>
      <c r="R321" s="8"/>
      <c r="S321" s="7"/>
      <c r="T321" s="8"/>
    </row>
    <row r="322" spans="5:20" ht="16.5">
      <c r="E322" s="142"/>
      <c r="F322" s="7"/>
      <c r="G322" s="7"/>
      <c r="H322" s="7"/>
      <c r="I322" s="7"/>
      <c r="J322" s="7"/>
      <c r="K322" s="7"/>
      <c r="L322" s="7"/>
      <c r="M322" s="7"/>
      <c r="N322" s="8"/>
      <c r="O322" s="8"/>
      <c r="P322" s="8"/>
      <c r="Q322" s="7"/>
      <c r="R322" s="8"/>
      <c r="S322" s="7"/>
      <c r="T322" s="8"/>
    </row>
    <row r="323" spans="5:20" ht="16.5">
      <c r="E323" s="142"/>
      <c r="F323" s="7"/>
      <c r="G323" s="7"/>
      <c r="H323" s="7"/>
      <c r="I323" s="7"/>
      <c r="J323" s="7"/>
      <c r="K323" s="7"/>
      <c r="L323" s="7"/>
      <c r="M323" s="7"/>
      <c r="N323" s="8"/>
      <c r="O323" s="8"/>
      <c r="P323" s="8"/>
      <c r="Q323" s="7"/>
      <c r="R323" s="8"/>
      <c r="S323" s="7"/>
      <c r="T323" s="8"/>
    </row>
    <row r="324" spans="5:20" ht="16.5">
      <c r="E324" s="142"/>
      <c r="F324" s="7"/>
      <c r="G324" s="7"/>
      <c r="H324" s="7"/>
      <c r="I324" s="7"/>
      <c r="J324" s="7"/>
      <c r="K324" s="7"/>
      <c r="L324" s="7"/>
      <c r="M324" s="7"/>
      <c r="N324" s="8"/>
      <c r="O324" s="8"/>
      <c r="P324" s="8"/>
      <c r="Q324" s="7"/>
      <c r="R324" s="8"/>
      <c r="S324" s="7"/>
      <c r="T324" s="8"/>
    </row>
    <row r="325" spans="5:20" ht="16.5">
      <c r="E325" s="142"/>
      <c r="F325" s="7"/>
      <c r="G325" s="7"/>
      <c r="H325" s="7"/>
      <c r="I325" s="7"/>
      <c r="J325" s="7"/>
      <c r="K325" s="7"/>
      <c r="L325" s="7"/>
      <c r="M325" s="7"/>
      <c r="N325" s="8"/>
      <c r="O325" s="8"/>
      <c r="P325" s="8"/>
      <c r="Q325" s="7"/>
      <c r="R325" s="8"/>
      <c r="S325" s="7"/>
      <c r="T325" s="8"/>
    </row>
    <row r="326" spans="5:20" ht="16.5">
      <c r="E326" s="142"/>
      <c r="F326" s="7"/>
      <c r="G326" s="7"/>
      <c r="H326" s="7"/>
      <c r="I326" s="7"/>
      <c r="J326" s="7"/>
      <c r="K326" s="7"/>
      <c r="L326" s="7"/>
      <c r="M326" s="7"/>
      <c r="N326" s="8"/>
      <c r="O326" s="8"/>
      <c r="P326" s="8"/>
      <c r="Q326" s="7"/>
      <c r="R326" s="8"/>
      <c r="S326" s="7"/>
      <c r="T326" s="8"/>
    </row>
    <row r="327" spans="5:20" ht="16.5">
      <c r="E327" s="142"/>
      <c r="F327" s="7"/>
      <c r="G327" s="7"/>
      <c r="H327" s="7"/>
      <c r="I327" s="7"/>
      <c r="J327" s="7"/>
      <c r="K327" s="7"/>
      <c r="L327" s="7"/>
      <c r="M327" s="7"/>
      <c r="N327" s="8"/>
      <c r="O327" s="8"/>
      <c r="P327" s="8"/>
      <c r="Q327" s="7"/>
      <c r="R327" s="8"/>
      <c r="S327" s="7"/>
      <c r="T327" s="8"/>
    </row>
    <row r="328" spans="5:20" ht="16.5">
      <c r="E328" s="142"/>
      <c r="F328" s="7"/>
      <c r="G328" s="7"/>
      <c r="H328" s="7"/>
      <c r="I328" s="7"/>
      <c r="J328" s="7"/>
      <c r="K328" s="7"/>
      <c r="L328" s="7"/>
      <c r="M328" s="7"/>
      <c r="N328" s="8"/>
      <c r="O328" s="8"/>
      <c r="P328" s="8"/>
      <c r="Q328" s="7"/>
      <c r="R328" s="8"/>
      <c r="S328" s="7"/>
      <c r="T328" s="8"/>
    </row>
    <row r="329" spans="5:20" ht="16.5">
      <c r="E329" s="142"/>
      <c r="F329" s="7"/>
      <c r="G329" s="7"/>
      <c r="H329" s="7"/>
      <c r="I329" s="7"/>
      <c r="J329" s="7"/>
      <c r="K329" s="7"/>
      <c r="L329" s="7"/>
      <c r="M329" s="7"/>
      <c r="N329" s="8"/>
      <c r="O329" s="8"/>
      <c r="P329" s="8"/>
      <c r="Q329" s="7"/>
      <c r="R329" s="8"/>
      <c r="S329" s="7"/>
      <c r="T329" s="8"/>
    </row>
    <row r="330" spans="5:20" ht="16.5">
      <c r="E330" s="142"/>
      <c r="F330" s="7"/>
      <c r="G330" s="7"/>
      <c r="H330" s="7"/>
      <c r="I330" s="7"/>
      <c r="J330" s="7"/>
      <c r="K330" s="7"/>
      <c r="L330" s="7"/>
      <c r="M330" s="7"/>
      <c r="N330" s="8"/>
      <c r="O330" s="8"/>
      <c r="P330" s="8"/>
      <c r="Q330" s="7"/>
      <c r="R330" s="8"/>
      <c r="S330" s="7"/>
      <c r="T330" s="8"/>
    </row>
    <row r="331" spans="5:20" ht="16.5">
      <c r="E331" s="142"/>
      <c r="F331" s="7"/>
      <c r="G331" s="7"/>
      <c r="H331" s="7"/>
      <c r="I331" s="7"/>
      <c r="J331" s="7"/>
      <c r="K331" s="7"/>
      <c r="L331" s="7"/>
      <c r="M331" s="7"/>
      <c r="N331" s="8"/>
      <c r="O331" s="8"/>
      <c r="P331" s="8"/>
      <c r="Q331" s="7"/>
      <c r="R331" s="8"/>
      <c r="S331" s="7"/>
      <c r="T331" s="8"/>
    </row>
    <row r="332" spans="5:20" ht="16.5">
      <c r="E332" s="142"/>
      <c r="F332" s="7"/>
      <c r="G332" s="7"/>
      <c r="H332" s="7"/>
      <c r="I332" s="7"/>
      <c r="J332" s="7"/>
      <c r="K332" s="7"/>
      <c r="L332" s="7"/>
      <c r="M332" s="7"/>
      <c r="N332" s="8"/>
      <c r="O332" s="8"/>
      <c r="P332" s="8"/>
      <c r="Q332" s="7"/>
      <c r="R332" s="8"/>
      <c r="S332" s="7"/>
      <c r="T332" s="8"/>
    </row>
    <row r="333" spans="5:20" ht="16.5">
      <c r="E333" s="142"/>
      <c r="F333" s="7"/>
      <c r="G333" s="7"/>
      <c r="H333" s="7"/>
      <c r="I333" s="7"/>
      <c r="J333" s="7"/>
      <c r="K333" s="7"/>
      <c r="L333" s="7"/>
      <c r="M333" s="7"/>
      <c r="N333" s="8"/>
      <c r="O333" s="8"/>
      <c r="P333" s="8"/>
      <c r="Q333" s="7"/>
      <c r="R333" s="8"/>
      <c r="S333" s="7"/>
      <c r="T333" s="8"/>
    </row>
    <row r="334" spans="5:20" ht="16.5">
      <c r="E334" s="142"/>
      <c r="F334" s="7"/>
      <c r="G334" s="7"/>
      <c r="H334" s="7"/>
      <c r="I334" s="7"/>
      <c r="J334" s="7"/>
      <c r="K334" s="7"/>
      <c r="L334" s="7"/>
      <c r="M334" s="7"/>
      <c r="N334" s="8"/>
      <c r="O334" s="8"/>
      <c r="P334" s="8"/>
      <c r="Q334" s="7"/>
      <c r="R334" s="8"/>
      <c r="S334" s="7"/>
      <c r="T334" s="8"/>
    </row>
    <row r="335" spans="5:20" ht="16.5">
      <c r="E335" s="142"/>
      <c r="F335" s="7"/>
      <c r="G335" s="7"/>
      <c r="H335" s="7"/>
      <c r="I335" s="7"/>
      <c r="J335" s="7"/>
      <c r="K335" s="7"/>
      <c r="L335" s="7"/>
      <c r="M335" s="7"/>
      <c r="N335" s="8"/>
      <c r="O335" s="8"/>
      <c r="P335" s="8"/>
      <c r="Q335" s="7"/>
      <c r="R335" s="8"/>
      <c r="S335" s="7"/>
      <c r="T335" s="8"/>
    </row>
    <row r="336" spans="5:20" ht="16.5">
      <c r="E336" s="142"/>
      <c r="F336" s="7"/>
      <c r="G336" s="7"/>
      <c r="H336" s="7"/>
      <c r="I336" s="7"/>
      <c r="J336" s="7"/>
      <c r="K336" s="7"/>
      <c r="L336" s="7"/>
      <c r="M336" s="7"/>
      <c r="N336" s="8"/>
      <c r="O336" s="8"/>
      <c r="P336" s="8"/>
      <c r="Q336" s="7"/>
      <c r="R336" s="8"/>
      <c r="S336" s="7"/>
      <c r="T336" s="8"/>
    </row>
    <row r="337" spans="5:20" ht="16.5">
      <c r="E337" s="142"/>
      <c r="F337" s="7"/>
      <c r="G337" s="7"/>
      <c r="H337" s="7"/>
      <c r="I337" s="7"/>
      <c r="J337" s="7"/>
      <c r="K337" s="7"/>
      <c r="L337" s="7"/>
      <c r="M337" s="7"/>
      <c r="N337" s="8"/>
      <c r="O337" s="8"/>
      <c r="P337" s="8"/>
      <c r="Q337" s="7"/>
      <c r="R337" s="8"/>
      <c r="S337" s="7"/>
      <c r="T337" s="8"/>
    </row>
    <row r="338" spans="5:20" ht="16.5">
      <c r="E338" s="142"/>
      <c r="F338" s="7"/>
      <c r="G338" s="7"/>
      <c r="H338" s="7"/>
      <c r="I338" s="7"/>
      <c r="J338" s="7"/>
      <c r="K338" s="7"/>
      <c r="L338" s="7"/>
      <c r="M338" s="7"/>
      <c r="N338" s="8"/>
      <c r="O338" s="8"/>
      <c r="P338" s="8"/>
      <c r="Q338" s="7"/>
      <c r="R338" s="8"/>
      <c r="S338" s="7"/>
      <c r="T338" s="8"/>
    </row>
    <row r="339" spans="5:20" ht="16.5">
      <c r="E339" s="142"/>
      <c r="F339" s="7"/>
      <c r="G339" s="7"/>
      <c r="H339" s="7"/>
      <c r="I339" s="7"/>
      <c r="J339" s="7"/>
      <c r="K339" s="7"/>
      <c r="L339" s="7"/>
      <c r="M339" s="7"/>
      <c r="N339" s="8"/>
      <c r="O339" s="8"/>
      <c r="P339" s="8"/>
      <c r="Q339" s="7"/>
      <c r="R339" s="8"/>
      <c r="S339" s="7"/>
      <c r="T339" s="8"/>
    </row>
    <row r="340" spans="5:20" ht="16.5">
      <c r="E340" s="142"/>
      <c r="F340" s="7"/>
      <c r="G340" s="7"/>
      <c r="H340" s="7"/>
      <c r="I340" s="7"/>
      <c r="J340" s="7"/>
      <c r="K340" s="7"/>
      <c r="L340" s="7"/>
      <c r="M340" s="7"/>
      <c r="N340" s="8"/>
      <c r="O340" s="8"/>
      <c r="P340" s="8"/>
      <c r="Q340" s="7"/>
      <c r="R340" s="8"/>
      <c r="S340" s="7"/>
      <c r="T340" s="8"/>
    </row>
    <row r="341" spans="5:20" ht="16.5">
      <c r="E341" s="142"/>
      <c r="F341" s="7"/>
      <c r="G341" s="7"/>
      <c r="H341" s="7"/>
      <c r="I341" s="7"/>
      <c r="J341" s="7"/>
      <c r="K341" s="7"/>
      <c r="L341" s="7"/>
      <c r="M341" s="7"/>
      <c r="N341" s="8"/>
      <c r="O341" s="8"/>
      <c r="P341" s="8"/>
      <c r="Q341" s="7"/>
      <c r="R341" s="8"/>
      <c r="S341" s="7"/>
      <c r="T341" s="8"/>
    </row>
    <row r="342" spans="5:20" ht="16.5">
      <c r="E342" s="142"/>
      <c r="F342" s="7"/>
      <c r="G342" s="7"/>
      <c r="H342" s="7"/>
      <c r="I342" s="7"/>
      <c r="J342" s="7"/>
      <c r="K342" s="7"/>
      <c r="L342" s="7"/>
      <c r="M342" s="7"/>
      <c r="N342" s="8"/>
      <c r="O342" s="8"/>
      <c r="P342" s="8"/>
      <c r="Q342" s="7"/>
      <c r="R342" s="8"/>
      <c r="S342" s="7"/>
      <c r="T342" s="8"/>
    </row>
    <row r="343" spans="5:20" ht="16.5">
      <c r="E343" s="142"/>
      <c r="F343" s="7"/>
      <c r="G343" s="7"/>
      <c r="H343" s="7"/>
      <c r="I343" s="7"/>
      <c r="J343" s="7"/>
      <c r="K343" s="7"/>
      <c r="L343" s="7"/>
      <c r="M343" s="7"/>
      <c r="N343" s="8"/>
      <c r="O343" s="8"/>
      <c r="P343" s="8"/>
      <c r="Q343" s="7"/>
      <c r="R343" s="8"/>
      <c r="S343" s="7"/>
      <c r="T343" s="8"/>
    </row>
    <row r="344" spans="5:20" ht="16.5">
      <c r="E344" s="142"/>
      <c r="F344" s="7"/>
      <c r="G344" s="7"/>
      <c r="H344" s="7"/>
      <c r="I344" s="7"/>
      <c r="J344" s="7"/>
      <c r="K344" s="7"/>
      <c r="L344" s="7"/>
      <c r="M344" s="7"/>
      <c r="N344" s="8"/>
      <c r="O344" s="8"/>
      <c r="P344" s="8"/>
      <c r="Q344" s="7"/>
      <c r="R344" s="8"/>
      <c r="S344" s="7"/>
      <c r="T344" s="8"/>
    </row>
    <row r="345" spans="5:20" ht="16.5">
      <c r="E345" s="142"/>
      <c r="F345" s="7"/>
      <c r="G345" s="7"/>
      <c r="H345" s="7"/>
      <c r="I345" s="7"/>
      <c r="J345" s="7"/>
      <c r="K345" s="7"/>
      <c r="L345" s="7"/>
      <c r="M345" s="7"/>
      <c r="N345" s="8"/>
      <c r="O345" s="8"/>
      <c r="P345" s="8"/>
      <c r="Q345" s="7"/>
      <c r="R345" s="8"/>
      <c r="S345" s="7"/>
      <c r="T345" s="8"/>
    </row>
    <row r="346" spans="5:20" ht="16.5">
      <c r="E346" s="142"/>
      <c r="F346" s="7"/>
      <c r="G346" s="7"/>
      <c r="H346" s="7"/>
      <c r="I346" s="7"/>
      <c r="J346" s="7"/>
      <c r="K346" s="7"/>
      <c r="L346" s="7"/>
      <c r="M346" s="7"/>
      <c r="N346" s="8"/>
      <c r="O346" s="8"/>
      <c r="P346" s="8"/>
      <c r="Q346" s="7"/>
      <c r="R346" s="8"/>
      <c r="S346" s="7"/>
      <c r="T346" s="8"/>
    </row>
    <row r="347" spans="5:20" ht="16.5">
      <c r="E347" s="142"/>
      <c r="F347" s="7"/>
      <c r="G347" s="7"/>
      <c r="H347" s="7"/>
      <c r="I347" s="7"/>
      <c r="J347" s="7"/>
      <c r="K347" s="7"/>
      <c r="L347" s="7"/>
      <c r="M347" s="7"/>
      <c r="N347" s="8"/>
      <c r="O347" s="8"/>
      <c r="P347" s="8"/>
      <c r="Q347" s="7"/>
      <c r="R347" s="8"/>
      <c r="S347" s="7"/>
      <c r="T347" s="8"/>
    </row>
    <row r="348" spans="5:20" ht="16.5">
      <c r="E348" s="142"/>
      <c r="F348" s="7"/>
      <c r="G348" s="7"/>
      <c r="H348" s="7"/>
      <c r="I348" s="7"/>
      <c r="J348" s="7"/>
      <c r="K348" s="7"/>
      <c r="L348" s="7"/>
      <c r="M348" s="7"/>
      <c r="N348" s="8"/>
      <c r="O348" s="8"/>
      <c r="P348" s="8"/>
      <c r="Q348" s="7"/>
      <c r="R348" s="8"/>
      <c r="S348" s="7"/>
      <c r="T348" s="8"/>
    </row>
    <row r="349" spans="5:20" ht="16.5">
      <c r="E349" s="142"/>
      <c r="F349" s="7"/>
      <c r="G349" s="7"/>
      <c r="H349" s="7"/>
      <c r="I349" s="7"/>
      <c r="J349" s="7"/>
      <c r="K349" s="7"/>
      <c r="L349" s="7"/>
      <c r="M349" s="7"/>
      <c r="N349" s="8"/>
      <c r="O349" s="8"/>
      <c r="P349" s="8"/>
      <c r="Q349" s="7"/>
      <c r="R349" s="8"/>
      <c r="S349" s="7"/>
      <c r="T349" s="8"/>
    </row>
    <row r="350" spans="5:20" ht="16.5">
      <c r="E350" s="142"/>
      <c r="F350" s="7"/>
      <c r="G350" s="7"/>
      <c r="H350" s="7"/>
      <c r="I350" s="7"/>
      <c r="J350" s="7"/>
      <c r="K350" s="7"/>
      <c r="L350" s="7"/>
      <c r="M350" s="7"/>
      <c r="N350" s="8"/>
      <c r="O350" s="8"/>
      <c r="P350" s="8"/>
      <c r="Q350" s="7"/>
      <c r="R350" s="8"/>
      <c r="S350" s="7"/>
      <c r="T350" s="8"/>
    </row>
    <row r="351" spans="5:20" ht="16.5">
      <c r="E351" s="142"/>
      <c r="F351" s="7"/>
      <c r="G351" s="7"/>
      <c r="H351" s="7"/>
      <c r="I351" s="7"/>
      <c r="J351" s="7"/>
      <c r="K351" s="7"/>
      <c r="L351" s="7"/>
      <c r="M351" s="7"/>
      <c r="N351" s="8"/>
      <c r="O351" s="8"/>
      <c r="P351" s="8"/>
      <c r="Q351" s="7"/>
      <c r="R351" s="8"/>
      <c r="S351" s="7"/>
      <c r="T351" s="8"/>
    </row>
    <row r="352" spans="5:20" ht="16.5">
      <c r="E352" s="142"/>
      <c r="F352" s="7"/>
      <c r="G352" s="7"/>
      <c r="H352" s="7"/>
      <c r="I352" s="7"/>
      <c r="J352" s="7"/>
      <c r="K352" s="7"/>
      <c r="L352" s="7"/>
      <c r="M352" s="7"/>
      <c r="N352" s="8"/>
      <c r="O352" s="8"/>
      <c r="P352" s="8"/>
      <c r="Q352" s="7"/>
      <c r="R352" s="8"/>
      <c r="S352" s="7"/>
      <c r="T352" s="8"/>
    </row>
    <row r="353" spans="5:20" ht="16.5">
      <c r="E353" s="142"/>
      <c r="F353" s="7"/>
      <c r="G353" s="7"/>
      <c r="H353" s="7"/>
      <c r="I353" s="7"/>
      <c r="J353" s="7"/>
      <c r="K353" s="7"/>
      <c r="L353" s="7"/>
      <c r="M353" s="7"/>
      <c r="N353" s="8"/>
      <c r="O353" s="8"/>
      <c r="P353" s="8"/>
      <c r="Q353" s="7"/>
      <c r="R353" s="8"/>
      <c r="S353" s="7"/>
      <c r="T353" s="8"/>
    </row>
    <row r="354" spans="5:20" ht="16.5">
      <c r="E354" s="142"/>
      <c r="F354" s="7"/>
      <c r="G354" s="7"/>
      <c r="H354" s="7"/>
      <c r="I354" s="7"/>
      <c r="J354" s="7"/>
      <c r="K354" s="7"/>
      <c r="L354" s="7"/>
      <c r="M354" s="7"/>
      <c r="N354" s="8"/>
      <c r="O354" s="8"/>
      <c r="P354" s="8"/>
      <c r="Q354" s="7"/>
      <c r="R354" s="8"/>
      <c r="S354" s="7"/>
      <c r="T354" s="8"/>
    </row>
    <row r="355" spans="5:20" ht="16.5">
      <c r="E355" s="142"/>
      <c r="F355" s="7"/>
      <c r="G355" s="7"/>
      <c r="H355" s="7"/>
      <c r="I355" s="7"/>
      <c r="J355" s="7"/>
      <c r="K355" s="7"/>
      <c r="L355" s="7"/>
      <c r="M355" s="7"/>
      <c r="N355" s="8"/>
      <c r="O355" s="8"/>
      <c r="P355" s="8"/>
      <c r="Q355" s="7"/>
      <c r="R355" s="8"/>
      <c r="S355" s="7"/>
      <c r="T355" s="8"/>
    </row>
    <row r="356" spans="5:20" ht="16.5">
      <c r="E356" s="142"/>
      <c r="F356" s="7"/>
      <c r="G356" s="7"/>
      <c r="H356" s="7"/>
      <c r="I356" s="7"/>
      <c r="J356" s="7"/>
      <c r="K356" s="7"/>
      <c r="L356" s="7"/>
      <c r="M356" s="7"/>
      <c r="N356" s="8"/>
      <c r="O356" s="8"/>
      <c r="P356" s="8"/>
      <c r="Q356" s="7"/>
      <c r="R356" s="8"/>
      <c r="S356" s="7"/>
      <c r="T356" s="8"/>
    </row>
    <row r="357" spans="5:20" ht="16.5">
      <c r="E357" s="142"/>
      <c r="F357" s="7"/>
      <c r="G357" s="7"/>
      <c r="H357" s="7"/>
      <c r="I357" s="7"/>
      <c r="J357" s="7"/>
      <c r="K357" s="7"/>
      <c r="L357" s="7"/>
      <c r="M357" s="7"/>
      <c r="N357" s="8"/>
      <c r="O357" s="8"/>
      <c r="P357" s="8"/>
      <c r="Q357" s="7"/>
      <c r="R357" s="8"/>
      <c r="S357" s="7"/>
      <c r="T357" s="8"/>
    </row>
    <row r="358" spans="5:20" ht="16.5">
      <c r="E358" s="142"/>
      <c r="F358" s="7"/>
      <c r="G358" s="7"/>
      <c r="H358" s="7"/>
      <c r="I358" s="7"/>
      <c r="J358" s="7"/>
      <c r="K358" s="7"/>
      <c r="L358" s="7"/>
      <c r="M358" s="7"/>
      <c r="N358" s="8"/>
      <c r="O358" s="8"/>
      <c r="P358" s="8"/>
      <c r="Q358" s="7"/>
      <c r="R358" s="8"/>
      <c r="S358" s="7"/>
      <c r="T358" s="8"/>
    </row>
    <row r="359" spans="5:20" ht="16.5">
      <c r="E359" s="142"/>
      <c r="F359" s="7"/>
      <c r="G359" s="7"/>
      <c r="H359" s="7"/>
      <c r="I359" s="7"/>
      <c r="J359" s="7"/>
      <c r="K359" s="7"/>
      <c r="L359" s="7"/>
      <c r="M359" s="7"/>
      <c r="N359" s="8"/>
      <c r="O359" s="8"/>
      <c r="P359" s="8"/>
      <c r="Q359" s="7"/>
      <c r="R359" s="8"/>
      <c r="S359" s="7"/>
      <c r="T359" s="8"/>
    </row>
    <row r="360" spans="5:20" ht="16.5">
      <c r="E360" s="142"/>
      <c r="F360" s="7"/>
      <c r="G360" s="7"/>
      <c r="H360" s="7"/>
      <c r="I360" s="7"/>
      <c r="J360" s="7"/>
      <c r="K360" s="7"/>
      <c r="L360" s="7"/>
      <c r="M360" s="7"/>
      <c r="N360" s="8"/>
      <c r="O360" s="8"/>
      <c r="P360" s="8"/>
      <c r="Q360" s="7"/>
      <c r="R360" s="8"/>
      <c r="S360" s="7"/>
      <c r="T360" s="8"/>
    </row>
    <row r="361" spans="5:20" ht="16.5">
      <c r="E361" s="142"/>
      <c r="F361" s="7"/>
      <c r="G361" s="7"/>
      <c r="H361" s="7"/>
      <c r="I361" s="7"/>
      <c r="J361" s="7"/>
      <c r="K361" s="7"/>
      <c r="L361" s="7"/>
      <c r="M361" s="7"/>
      <c r="N361" s="8"/>
      <c r="O361" s="8"/>
      <c r="P361" s="8"/>
      <c r="Q361" s="7"/>
      <c r="R361" s="8"/>
      <c r="S361" s="7"/>
      <c r="T361" s="8"/>
    </row>
    <row r="362" spans="5:20" ht="16.5">
      <c r="E362" s="142"/>
      <c r="F362" s="7"/>
      <c r="G362" s="7"/>
      <c r="H362" s="7"/>
      <c r="I362" s="7"/>
      <c r="J362" s="7"/>
      <c r="K362" s="7"/>
      <c r="L362" s="7"/>
      <c r="M362" s="7"/>
      <c r="N362" s="8"/>
      <c r="O362" s="8"/>
      <c r="P362" s="8"/>
      <c r="Q362" s="7"/>
      <c r="R362" s="8"/>
      <c r="S362" s="7"/>
      <c r="T362" s="8"/>
    </row>
    <row r="363" spans="5:20" ht="16.5">
      <c r="E363" s="142"/>
      <c r="F363" s="7"/>
      <c r="G363" s="7"/>
      <c r="H363" s="7"/>
      <c r="I363" s="7"/>
      <c r="J363" s="7"/>
      <c r="K363" s="7"/>
      <c r="L363" s="7"/>
      <c r="M363" s="7"/>
      <c r="N363" s="8"/>
      <c r="O363" s="8"/>
      <c r="P363" s="8"/>
      <c r="Q363" s="7"/>
      <c r="R363" s="8"/>
      <c r="S363" s="7"/>
      <c r="T363" s="8"/>
    </row>
    <row r="364" spans="5:20" ht="16.5">
      <c r="E364" s="142"/>
      <c r="F364" s="7"/>
      <c r="G364" s="7"/>
      <c r="H364" s="7"/>
      <c r="I364" s="7"/>
      <c r="J364" s="7"/>
      <c r="K364" s="7"/>
      <c r="L364" s="7"/>
      <c r="M364" s="7"/>
      <c r="N364" s="8"/>
      <c r="O364" s="8"/>
      <c r="P364" s="8"/>
      <c r="Q364" s="7"/>
      <c r="R364" s="8"/>
      <c r="S364" s="7"/>
      <c r="T364" s="8"/>
    </row>
    <row r="365" spans="5:20" ht="16.5">
      <c r="E365" s="142"/>
      <c r="F365" s="7"/>
      <c r="G365" s="7"/>
      <c r="H365" s="7"/>
      <c r="I365" s="7"/>
      <c r="J365" s="7"/>
      <c r="K365" s="7"/>
      <c r="L365" s="7"/>
      <c r="M365" s="7"/>
      <c r="N365" s="8"/>
      <c r="O365" s="8"/>
      <c r="P365" s="8"/>
      <c r="Q365" s="7"/>
      <c r="R365" s="8"/>
      <c r="S365" s="7"/>
      <c r="T365" s="8"/>
    </row>
    <row r="366" spans="5:20" ht="16.5">
      <c r="E366" s="142"/>
      <c r="F366" s="7"/>
      <c r="G366" s="7"/>
      <c r="H366" s="7"/>
      <c r="I366" s="7"/>
      <c r="J366" s="7"/>
      <c r="K366" s="7"/>
      <c r="L366" s="7"/>
      <c r="M366" s="7"/>
      <c r="N366" s="8"/>
      <c r="O366" s="8"/>
      <c r="P366" s="8"/>
      <c r="Q366" s="7"/>
      <c r="R366" s="8"/>
      <c r="S366" s="7"/>
      <c r="T366" s="8"/>
    </row>
    <row r="367" spans="5:20" ht="16.5">
      <c r="E367" s="142"/>
      <c r="F367" s="7"/>
      <c r="G367" s="7"/>
      <c r="H367" s="7"/>
      <c r="I367" s="7"/>
      <c r="J367" s="7"/>
      <c r="K367" s="7"/>
      <c r="L367" s="7"/>
      <c r="M367" s="7"/>
      <c r="N367" s="8"/>
      <c r="O367" s="8"/>
      <c r="P367" s="8"/>
      <c r="Q367" s="7"/>
      <c r="R367" s="8"/>
      <c r="S367" s="7"/>
      <c r="T367" s="8"/>
    </row>
    <row r="368" spans="5:20" ht="16.5">
      <c r="E368" s="142"/>
      <c r="F368" s="7"/>
      <c r="G368" s="7"/>
      <c r="H368" s="7"/>
      <c r="I368" s="7"/>
      <c r="J368" s="7"/>
      <c r="K368" s="7"/>
      <c r="L368" s="7"/>
      <c r="M368" s="7"/>
      <c r="N368" s="8"/>
      <c r="O368" s="8"/>
      <c r="P368" s="8"/>
      <c r="Q368" s="7"/>
      <c r="R368" s="8"/>
      <c r="S368" s="7"/>
      <c r="T368" s="8"/>
    </row>
    <row r="369" spans="5:20" ht="16.5">
      <c r="E369" s="142"/>
      <c r="F369" s="7"/>
      <c r="G369" s="7"/>
      <c r="H369" s="7"/>
      <c r="I369" s="7"/>
      <c r="J369" s="7"/>
      <c r="K369" s="7"/>
      <c r="L369" s="7"/>
      <c r="M369" s="7"/>
      <c r="N369" s="8"/>
      <c r="O369" s="8"/>
      <c r="P369" s="8"/>
      <c r="Q369" s="7"/>
      <c r="R369" s="8"/>
      <c r="S369" s="7"/>
      <c r="T369" s="8"/>
    </row>
    <row r="370" spans="5:20" ht="16.5">
      <c r="E370" s="142"/>
      <c r="F370" s="7"/>
      <c r="G370" s="7"/>
      <c r="H370" s="7"/>
      <c r="I370" s="7"/>
      <c r="J370" s="7"/>
      <c r="K370" s="7"/>
      <c r="L370" s="7"/>
      <c r="M370" s="7"/>
      <c r="N370" s="8"/>
      <c r="O370" s="8"/>
      <c r="P370" s="8"/>
      <c r="Q370" s="7"/>
      <c r="R370" s="8"/>
      <c r="S370" s="7"/>
      <c r="T370" s="8"/>
    </row>
    <row r="371" spans="5:20" ht="16.5">
      <c r="E371" s="142"/>
      <c r="F371" s="7"/>
      <c r="G371" s="7"/>
      <c r="H371" s="7"/>
      <c r="I371" s="7"/>
      <c r="J371" s="7"/>
      <c r="K371" s="7"/>
      <c r="L371" s="7"/>
      <c r="M371" s="7"/>
      <c r="N371" s="8"/>
      <c r="O371" s="8"/>
      <c r="P371" s="8"/>
      <c r="Q371" s="7"/>
      <c r="R371" s="8"/>
      <c r="S371" s="7"/>
      <c r="T371" s="8"/>
    </row>
    <row r="372" spans="5:20" ht="16.5">
      <c r="E372" s="142"/>
      <c r="F372" s="7"/>
      <c r="G372" s="7"/>
      <c r="H372" s="7"/>
      <c r="I372" s="7"/>
      <c r="J372" s="7"/>
      <c r="K372" s="7"/>
      <c r="L372" s="7"/>
      <c r="M372" s="7"/>
      <c r="N372" s="8"/>
      <c r="O372" s="8"/>
      <c r="P372" s="8"/>
      <c r="Q372" s="7"/>
      <c r="R372" s="8"/>
      <c r="S372" s="7"/>
      <c r="T372" s="8"/>
    </row>
    <row r="373" spans="5:20" ht="16.5">
      <c r="E373" s="142"/>
      <c r="F373" s="7"/>
      <c r="G373" s="7"/>
      <c r="H373" s="7"/>
      <c r="I373" s="7"/>
      <c r="J373" s="7"/>
      <c r="K373" s="7"/>
      <c r="L373" s="7"/>
      <c r="M373" s="7"/>
      <c r="N373" s="8"/>
      <c r="O373" s="8"/>
      <c r="P373" s="8"/>
      <c r="Q373" s="7"/>
      <c r="R373" s="8"/>
      <c r="S373" s="7"/>
      <c r="T373" s="8"/>
    </row>
    <row r="374" spans="5:20" ht="16.5">
      <c r="E374" s="142"/>
      <c r="F374" s="7"/>
      <c r="G374" s="7"/>
      <c r="H374" s="7"/>
      <c r="I374" s="7"/>
      <c r="J374" s="7"/>
      <c r="K374" s="7"/>
      <c r="L374" s="7"/>
      <c r="M374" s="7"/>
      <c r="N374" s="8"/>
      <c r="O374" s="8"/>
      <c r="P374" s="8"/>
      <c r="Q374" s="7"/>
      <c r="R374" s="8"/>
      <c r="S374" s="7"/>
      <c r="T374" s="8"/>
    </row>
    <row r="375" spans="5:20" ht="16.5">
      <c r="E375" s="142"/>
      <c r="F375" s="7"/>
      <c r="G375" s="7"/>
      <c r="H375" s="7"/>
      <c r="I375" s="7"/>
      <c r="J375" s="7"/>
      <c r="K375" s="7"/>
      <c r="L375" s="7"/>
      <c r="M375" s="7"/>
      <c r="N375" s="8"/>
      <c r="O375" s="8"/>
      <c r="P375" s="8"/>
      <c r="Q375" s="7"/>
      <c r="R375" s="8"/>
      <c r="S375" s="7"/>
      <c r="T375" s="8"/>
    </row>
    <row r="376" spans="5:20" ht="16.5">
      <c r="E376" s="142"/>
      <c r="F376" s="7"/>
      <c r="G376" s="7"/>
      <c r="H376" s="7"/>
      <c r="I376" s="7"/>
      <c r="J376" s="7"/>
      <c r="K376" s="7"/>
      <c r="L376" s="7"/>
      <c r="M376" s="7"/>
      <c r="N376" s="8"/>
      <c r="O376" s="8"/>
      <c r="P376" s="8"/>
      <c r="Q376" s="7"/>
      <c r="R376" s="8"/>
      <c r="S376" s="7"/>
      <c r="T376" s="8"/>
    </row>
    <row r="377" spans="5:20" ht="16.5">
      <c r="E377" s="142"/>
      <c r="F377" s="7"/>
      <c r="G377" s="7"/>
      <c r="H377" s="7"/>
      <c r="I377" s="7"/>
      <c r="J377" s="7"/>
      <c r="K377" s="7"/>
      <c r="L377" s="7"/>
      <c r="M377" s="7"/>
      <c r="N377" s="8"/>
      <c r="O377" s="8"/>
      <c r="P377" s="8"/>
      <c r="Q377" s="7"/>
      <c r="R377" s="8"/>
      <c r="S377" s="7"/>
      <c r="T377" s="8"/>
    </row>
    <row r="378" spans="5:20" ht="16.5">
      <c r="E378" s="142"/>
      <c r="F378" s="7"/>
      <c r="G378" s="7"/>
      <c r="H378" s="7"/>
      <c r="I378" s="7"/>
      <c r="J378" s="7"/>
      <c r="K378" s="7"/>
      <c r="L378" s="7"/>
      <c r="M378" s="7"/>
      <c r="N378" s="8"/>
      <c r="O378" s="8"/>
      <c r="P378" s="8"/>
      <c r="Q378" s="7"/>
      <c r="R378" s="8"/>
      <c r="S378" s="7"/>
      <c r="T378" s="8"/>
    </row>
    <row r="379" spans="5:20" ht="16.5">
      <c r="E379" s="142"/>
      <c r="F379" s="7"/>
      <c r="G379" s="7"/>
      <c r="H379" s="7"/>
      <c r="I379" s="7"/>
      <c r="J379" s="7"/>
      <c r="K379" s="7"/>
      <c r="L379" s="7"/>
      <c r="M379" s="7"/>
      <c r="N379" s="8"/>
      <c r="O379" s="8"/>
      <c r="P379" s="8"/>
      <c r="Q379" s="7"/>
      <c r="R379" s="8"/>
      <c r="S379" s="7"/>
      <c r="T379" s="8"/>
    </row>
    <row r="380" spans="5:20" ht="16.5">
      <c r="E380" s="142"/>
      <c r="F380" s="7"/>
      <c r="G380" s="7"/>
      <c r="H380" s="7"/>
      <c r="I380" s="7"/>
      <c r="J380" s="7"/>
      <c r="K380" s="7"/>
      <c r="L380" s="7"/>
      <c r="M380" s="7"/>
      <c r="N380" s="8"/>
      <c r="O380" s="8"/>
      <c r="P380" s="8"/>
      <c r="Q380" s="7"/>
      <c r="R380" s="8"/>
      <c r="S380" s="7"/>
      <c r="T380" s="8"/>
    </row>
    <row r="381" spans="5:20" ht="16.5">
      <c r="E381" s="142"/>
      <c r="F381" s="7"/>
      <c r="G381" s="7"/>
      <c r="H381" s="7"/>
      <c r="I381" s="7"/>
      <c r="J381" s="7"/>
      <c r="K381" s="7"/>
      <c r="L381" s="7"/>
      <c r="M381" s="7"/>
      <c r="N381" s="8"/>
      <c r="O381" s="8"/>
      <c r="P381" s="8"/>
      <c r="Q381" s="7"/>
      <c r="R381" s="8"/>
      <c r="S381" s="7"/>
      <c r="T381" s="8"/>
    </row>
    <row r="382" spans="5:20" ht="16.5">
      <c r="E382" s="142"/>
      <c r="F382" s="7"/>
      <c r="G382" s="7"/>
      <c r="H382" s="7"/>
      <c r="I382" s="7"/>
      <c r="J382" s="7"/>
      <c r="K382" s="7"/>
      <c r="L382" s="7"/>
      <c r="M382" s="7"/>
      <c r="N382" s="8"/>
      <c r="O382" s="8"/>
      <c r="P382" s="8"/>
      <c r="Q382" s="7"/>
      <c r="R382" s="8"/>
      <c r="S382" s="7"/>
      <c r="T382" s="8"/>
    </row>
    <row r="383" spans="5:20" ht="16.5">
      <c r="E383" s="142"/>
      <c r="F383" s="7"/>
      <c r="G383" s="7"/>
      <c r="H383" s="7"/>
      <c r="I383" s="7"/>
      <c r="J383" s="7"/>
      <c r="K383" s="7"/>
      <c r="L383" s="7"/>
      <c r="M383" s="7"/>
      <c r="N383" s="8"/>
      <c r="O383" s="8"/>
      <c r="P383" s="8"/>
      <c r="Q383" s="7"/>
      <c r="R383" s="8"/>
      <c r="S383" s="7"/>
      <c r="T383" s="8"/>
    </row>
    <row r="384" spans="5:20" ht="16.5">
      <c r="E384" s="142"/>
      <c r="F384" s="7"/>
      <c r="G384" s="7"/>
      <c r="H384" s="7"/>
      <c r="I384" s="7"/>
      <c r="J384" s="7"/>
      <c r="K384" s="7"/>
      <c r="L384" s="7"/>
      <c r="M384" s="7"/>
      <c r="N384" s="8"/>
      <c r="O384" s="8"/>
      <c r="P384" s="8"/>
      <c r="Q384" s="7"/>
      <c r="R384" s="8"/>
      <c r="S384" s="7"/>
      <c r="T384" s="8"/>
    </row>
    <row r="385" spans="5:20" ht="16.5">
      <c r="E385" s="142"/>
      <c r="F385" s="7"/>
      <c r="G385" s="7"/>
      <c r="H385" s="7"/>
      <c r="I385" s="7"/>
      <c r="J385" s="7"/>
      <c r="K385" s="7"/>
      <c r="L385" s="7"/>
      <c r="M385" s="7"/>
      <c r="N385" s="8"/>
      <c r="O385" s="8"/>
      <c r="P385" s="8"/>
      <c r="Q385" s="7"/>
      <c r="R385" s="8"/>
      <c r="S385" s="7"/>
      <c r="T385" s="8"/>
    </row>
    <row r="386" spans="5:20" ht="16.5">
      <c r="E386" s="142"/>
      <c r="F386" s="7"/>
      <c r="G386" s="7"/>
      <c r="H386" s="7"/>
      <c r="I386" s="7"/>
      <c r="J386" s="7"/>
      <c r="K386" s="7"/>
      <c r="L386" s="7"/>
      <c r="M386" s="7"/>
      <c r="N386" s="8"/>
      <c r="O386" s="8"/>
      <c r="P386" s="8"/>
      <c r="Q386" s="7"/>
      <c r="R386" s="8"/>
      <c r="S386" s="7"/>
      <c r="T386" s="8"/>
    </row>
    <row r="387" spans="5:20" ht="16.5">
      <c r="E387" s="142"/>
      <c r="F387" s="7"/>
      <c r="G387" s="7"/>
      <c r="H387" s="7"/>
      <c r="I387" s="7"/>
      <c r="J387" s="7"/>
      <c r="K387" s="7"/>
      <c r="L387" s="7"/>
      <c r="M387" s="7"/>
      <c r="N387" s="8"/>
      <c r="O387" s="8"/>
      <c r="P387" s="8"/>
      <c r="Q387" s="7"/>
      <c r="R387" s="8"/>
      <c r="S387" s="7"/>
      <c r="T387" s="8"/>
    </row>
    <row r="388" spans="5:20" ht="16.5">
      <c r="E388" s="142"/>
      <c r="F388" s="7"/>
      <c r="G388" s="7"/>
      <c r="H388" s="7"/>
      <c r="I388" s="7"/>
      <c r="J388" s="7"/>
      <c r="K388" s="7"/>
      <c r="L388" s="7"/>
      <c r="M388" s="7"/>
      <c r="N388" s="8"/>
      <c r="O388" s="8"/>
      <c r="P388" s="8"/>
      <c r="Q388" s="7"/>
      <c r="R388" s="8"/>
      <c r="S388" s="7"/>
      <c r="T388" s="8"/>
    </row>
    <row r="389" spans="5:20" ht="16.5">
      <c r="E389" s="142"/>
      <c r="F389" s="7"/>
      <c r="G389" s="7"/>
      <c r="H389" s="7"/>
      <c r="I389" s="7"/>
      <c r="J389" s="7"/>
      <c r="K389" s="7"/>
      <c r="L389" s="7"/>
      <c r="M389" s="7"/>
      <c r="N389" s="8"/>
      <c r="O389" s="8"/>
      <c r="P389" s="8"/>
      <c r="Q389" s="7"/>
      <c r="R389" s="8"/>
      <c r="S389" s="7"/>
      <c r="T389" s="8"/>
    </row>
    <row r="390" spans="5:20" ht="16.5">
      <c r="E390" s="142"/>
      <c r="F390" s="7"/>
      <c r="G390" s="7"/>
      <c r="H390" s="7"/>
      <c r="I390" s="7"/>
      <c r="J390" s="7"/>
      <c r="K390" s="7"/>
      <c r="L390" s="7"/>
      <c r="M390" s="7"/>
      <c r="N390" s="8"/>
      <c r="O390" s="8"/>
      <c r="P390" s="8"/>
      <c r="Q390" s="7"/>
      <c r="R390" s="8"/>
      <c r="S390" s="7"/>
      <c r="T390" s="8"/>
    </row>
    <row r="391" spans="5:20" ht="16.5">
      <c r="E391" s="142"/>
      <c r="F391" s="7"/>
      <c r="G391" s="7"/>
      <c r="H391" s="7"/>
      <c r="I391" s="7"/>
      <c r="J391" s="7"/>
      <c r="K391" s="7"/>
      <c r="L391" s="7"/>
      <c r="M391" s="7"/>
      <c r="N391" s="8"/>
      <c r="O391" s="8"/>
      <c r="P391" s="8"/>
      <c r="Q391" s="7"/>
      <c r="R391" s="8"/>
      <c r="S391" s="7"/>
      <c r="T391" s="8"/>
    </row>
    <row r="392" spans="5:20" ht="16.5">
      <c r="E392" s="142"/>
      <c r="F392" s="7"/>
      <c r="G392" s="7"/>
      <c r="H392" s="7"/>
      <c r="I392" s="7"/>
      <c r="J392" s="7"/>
      <c r="K392" s="7"/>
      <c r="L392" s="7"/>
      <c r="M392" s="7"/>
      <c r="N392" s="8"/>
      <c r="O392" s="8"/>
      <c r="P392" s="8"/>
      <c r="Q392" s="7"/>
      <c r="R392" s="8"/>
      <c r="S392" s="7"/>
      <c r="T392" s="8"/>
    </row>
    <row r="393" spans="5:20" ht="16.5">
      <c r="E393" s="142"/>
      <c r="F393" s="7"/>
      <c r="G393" s="7"/>
      <c r="H393" s="7"/>
      <c r="I393" s="7"/>
      <c r="J393" s="7"/>
      <c r="K393" s="7"/>
      <c r="L393" s="7"/>
      <c r="M393" s="7"/>
      <c r="N393" s="8"/>
      <c r="O393" s="8"/>
      <c r="P393" s="8"/>
      <c r="Q393" s="7"/>
      <c r="R393" s="8"/>
      <c r="S393" s="7"/>
      <c r="T393" s="8"/>
    </row>
    <row r="394" spans="5:20" ht="16.5">
      <c r="E394" s="142"/>
      <c r="F394" s="7"/>
      <c r="G394" s="7"/>
      <c r="H394" s="7"/>
      <c r="I394" s="7"/>
      <c r="J394" s="7"/>
      <c r="K394" s="7"/>
      <c r="L394" s="7"/>
      <c r="M394" s="7"/>
      <c r="N394" s="8"/>
      <c r="O394" s="8"/>
      <c r="P394" s="8"/>
      <c r="Q394" s="7"/>
      <c r="R394" s="8"/>
      <c r="S394" s="7"/>
      <c r="T394" s="8"/>
    </row>
    <row r="395" spans="5:20" ht="16.5">
      <c r="E395" s="142"/>
      <c r="F395" s="7"/>
      <c r="G395" s="7"/>
      <c r="H395" s="7"/>
      <c r="I395" s="7"/>
      <c r="J395" s="7"/>
      <c r="K395" s="7"/>
      <c r="L395" s="7"/>
      <c r="M395" s="7"/>
      <c r="N395" s="8"/>
      <c r="O395" s="8"/>
      <c r="P395" s="8"/>
      <c r="Q395" s="7"/>
      <c r="R395" s="8"/>
      <c r="S395" s="7"/>
      <c r="T395" s="8"/>
    </row>
    <row r="396" spans="5:20" ht="16.5">
      <c r="E396" s="142"/>
      <c r="F396" s="7"/>
      <c r="G396" s="7"/>
      <c r="H396" s="7"/>
      <c r="I396" s="7"/>
      <c r="J396" s="7"/>
      <c r="K396" s="7"/>
      <c r="L396" s="7"/>
      <c r="M396" s="7"/>
      <c r="N396" s="8"/>
      <c r="O396" s="8"/>
      <c r="P396" s="8"/>
      <c r="Q396" s="7"/>
      <c r="R396" s="8"/>
      <c r="S396" s="7"/>
      <c r="T396" s="8"/>
    </row>
    <row r="397" spans="5:20" ht="16.5">
      <c r="E397" s="142"/>
      <c r="F397" s="7"/>
      <c r="G397" s="7"/>
      <c r="H397" s="7"/>
      <c r="I397" s="7"/>
      <c r="J397" s="7"/>
      <c r="K397" s="7"/>
      <c r="L397" s="7"/>
      <c r="M397" s="7"/>
      <c r="N397" s="8"/>
      <c r="O397" s="8"/>
      <c r="P397" s="8"/>
      <c r="Q397" s="7"/>
      <c r="R397" s="8"/>
      <c r="S397" s="7"/>
      <c r="T397" s="8"/>
    </row>
    <row r="398" spans="5:20" ht="16.5">
      <c r="E398" s="142"/>
      <c r="F398" s="7"/>
      <c r="G398" s="7"/>
      <c r="H398" s="7"/>
      <c r="I398" s="7"/>
      <c r="J398" s="7"/>
      <c r="K398" s="7"/>
      <c r="L398" s="7"/>
      <c r="M398" s="7"/>
      <c r="N398" s="8"/>
      <c r="O398" s="8"/>
      <c r="P398" s="8"/>
      <c r="Q398" s="7"/>
      <c r="R398" s="8"/>
      <c r="S398" s="7"/>
      <c r="T398" s="8"/>
    </row>
    <row r="399" spans="5:20" ht="16.5">
      <c r="E399" s="142"/>
      <c r="F399" s="7"/>
      <c r="G399" s="7"/>
      <c r="H399" s="7"/>
      <c r="I399" s="7"/>
      <c r="J399" s="7"/>
      <c r="K399" s="7"/>
      <c r="L399" s="7"/>
      <c r="M399" s="7"/>
      <c r="N399" s="8"/>
      <c r="O399" s="8"/>
      <c r="P399" s="8"/>
      <c r="Q399" s="7"/>
      <c r="R399" s="8"/>
      <c r="S399" s="7"/>
      <c r="T399" s="8"/>
    </row>
    <row r="400" spans="5:20" ht="16.5">
      <c r="E400" s="142"/>
      <c r="F400" s="7"/>
      <c r="G400" s="7"/>
      <c r="H400" s="7"/>
      <c r="I400" s="7"/>
      <c r="J400" s="7"/>
      <c r="K400" s="7"/>
      <c r="L400" s="7"/>
      <c r="M400" s="7"/>
      <c r="N400" s="8"/>
      <c r="O400" s="8"/>
      <c r="P400" s="8"/>
      <c r="Q400" s="7"/>
      <c r="R400" s="8"/>
      <c r="S400" s="7"/>
      <c r="T400" s="8"/>
    </row>
    <row r="401" spans="5:20" ht="16.5">
      <c r="E401" s="142"/>
      <c r="F401" s="7"/>
      <c r="G401" s="7"/>
      <c r="H401" s="7"/>
      <c r="I401" s="7"/>
      <c r="J401" s="7"/>
      <c r="K401" s="7"/>
      <c r="L401" s="7"/>
      <c r="M401" s="7"/>
      <c r="N401" s="8"/>
      <c r="O401" s="8"/>
      <c r="P401" s="8"/>
      <c r="Q401" s="7"/>
      <c r="R401" s="8"/>
      <c r="S401" s="7"/>
      <c r="T401" s="8"/>
    </row>
    <row r="402" spans="5:20" ht="16.5">
      <c r="E402" s="142"/>
      <c r="F402" s="7"/>
      <c r="G402" s="7"/>
      <c r="H402" s="7"/>
      <c r="I402" s="7"/>
      <c r="J402" s="7"/>
      <c r="K402" s="7"/>
      <c r="L402" s="7"/>
      <c r="M402" s="7"/>
      <c r="N402" s="8"/>
      <c r="O402" s="8"/>
      <c r="P402" s="8"/>
      <c r="Q402" s="7"/>
      <c r="R402" s="8"/>
      <c r="S402" s="7"/>
      <c r="T402" s="8"/>
    </row>
    <row r="403" spans="5:20" ht="16.5">
      <c r="E403" s="142"/>
      <c r="F403" s="7"/>
      <c r="G403" s="7"/>
      <c r="H403" s="7"/>
      <c r="I403" s="7"/>
      <c r="J403" s="7"/>
      <c r="K403" s="7"/>
      <c r="L403" s="7"/>
      <c r="M403" s="7"/>
      <c r="N403" s="8"/>
      <c r="O403" s="8"/>
      <c r="P403" s="8"/>
      <c r="Q403" s="7"/>
      <c r="R403" s="8"/>
      <c r="S403" s="7"/>
      <c r="T403" s="8"/>
    </row>
    <row r="404" spans="5:20" ht="16.5">
      <c r="E404" s="142"/>
      <c r="F404" s="7"/>
      <c r="G404" s="7"/>
      <c r="H404" s="7"/>
      <c r="I404" s="7"/>
      <c r="J404" s="7"/>
      <c r="K404" s="7"/>
      <c r="L404" s="7"/>
      <c r="M404" s="7"/>
      <c r="N404" s="8"/>
      <c r="O404" s="8"/>
      <c r="P404" s="8"/>
      <c r="Q404" s="7"/>
      <c r="R404" s="8"/>
      <c r="S404" s="7"/>
      <c r="T404" s="8"/>
    </row>
    <row r="405" spans="5:20" ht="16.5">
      <c r="E405" s="142"/>
      <c r="F405" s="7"/>
      <c r="G405" s="7"/>
      <c r="H405" s="7"/>
      <c r="I405" s="7"/>
      <c r="J405" s="7"/>
      <c r="K405" s="7"/>
      <c r="L405" s="7"/>
      <c r="M405" s="7"/>
      <c r="N405" s="8"/>
      <c r="O405" s="8"/>
      <c r="P405" s="8"/>
      <c r="Q405" s="7"/>
      <c r="R405" s="8"/>
      <c r="S405" s="7"/>
      <c r="T405" s="8"/>
    </row>
    <row r="406" spans="5:20" ht="16.5">
      <c r="E406" s="142"/>
      <c r="F406" s="7"/>
      <c r="G406" s="7"/>
      <c r="H406" s="7"/>
      <c r="I406" s="7"/>
      <c r="J406" s="7"/>
      <c r="K406" s="7"/>
      <c r="L406" s="7"/>
      <c r="M406" s="7"/>
      <c r="N406" s="8"/>
      <c r="O406" s="8"/>
      <c r="P406" s="8"/>
      <c r="Q406" s="7"/>
      <c r="R406" s="8"/>
      <c r="S406" s="7"/>
      <c r="T406" s="8"/>
    </row>
    <row r="407" spans="5:20" ht="16.5">
      <c r="E407" s="142"/>
      <c r="F407" s="7"/>
      <c r="G407" s="7"/>
      <c r="H407" s="7"/>
      <c r="I407" s="7"/>
      <c r="J407" s="7"/>
      <c r="K407" s="7"/>
      <c r="L407" s="7"/>
      <c r="M407" s="7"/>
      <c r="N407" s="8"/>
      <c r="O407" s="8"/>
      <c r="P407" s="8"/>
      <c r="Q407" s="7"/>
      <c r="R407" s="8"/>
      <c r="S407" s="7"/>
      <c r="T407" s="8"/>
    </row>
    <row r="408" spans="5:20" ht="16.5">
      <c r="E408" s="142"/>
      <c r="F408" s="7"/>
      <c r="G408" s="7"/>
      <c r="H408" s="7"/>
      <c r="I408" s="7"/>
      <c r="J408" s="7"/>
      <c r="K408" s="7"/>
      <c r="L408" s="7"/>
      <c r="M408" s="7"/>
      <c r="N408" s="8"/>
      <c r="O408" s="8"/>
      <c r="P408" s="8"/>
      <c r="Q408" s="7"/>
      <c r="R408" s="8"/>
      <c r="S408" s="7"/>
      <c r="T408" s="8"/>
    </row>
    <row r="409" spans="5:20" ht="16.5">
      <c r="E409" s="142"/>
      <c r="F409" s="7"/>
      <c r="G409" s="7"/>
      <c r="H409" s="7"/>
      <c r="I409" s="7"/>
      <c r="J409" s="7"/>
      <c r="K409" s="7"/>
      <c r="L409" s="7"/>
      <c r="M409" s="7"/>
      <c r="N409" s="8"/>
      <c r="O409" s="8"/>
      <c r="P409" s="8"/>
      <c r="Q409" s="7"/>
      <c r="R409" s="8"/>
      <c r="S409" s="7"/>
      <c r="T409" s="8"/>
    </row>
    <row r="410" spans="5:20" ht="16.5">
      <c r="E410" s="142"/>
      <c r="F410" s="7"/>
      <c r="G410" s="7"/>
      <c r="H410" s="7"/>
      <c r="I410" s="7"/>
      <c r="J410" s="7"/>
      <c r="K410" s="7"/>
      <c r="L410" s="7"/>
      <c r="M410" s="7"/>
      <c r="N410" s="8"/>
      <c r="O410" s="8"/>
      <c r="P410" s="8"/>
      <c r="Q410" s="7"/>
      <c r="R410" s="8"/>
      <c r="S410" s="7"/>
      <c r="T410" s="8"/>
    </row>
    <row r="411" spans="5:20" ht="16.5">
      <c r="E411" s="142"/>
      <c r="F411" s="7"/>
      <c r="G411" s="7"/>
      <c r="H411" s="7"/>
      <c r="I411" s="7"/>
      <c r="J411" s="7"/>
      <c r="K411" s="7"/>
      <c r="L411" s="7"/>
      <c r="M411" s="7"/>
      <c r="N411" s="8"/>
      <c r="O411" s="8"/>
      <c r="P411" s="8"/>
      <c r="Q411" s="7"/>
      <c r="R411" s="8"/>
      <c r="S411" s="7"/>
      <c r="T411" s="8"/>
    </row>
    <row r="412" spans="5:20" ht="16.5">
      <c r="E412" s="142"/>
      <c r="F412" s="7"/>
      <c r="G412" s="7"/>
      <c r="H412" s="7"/>
      <c r="I412" s="7"/>
      <c r="J412" s="7"/>
      <c r="K412" s="7"/>
      <c r="L412" s="7"/>
      <c r="M412" s="7"/>
      <c r="N412" s="8"/>
      <c r="O412" s="8"/>
      <c r="P412" s="8"/>
      <c r="Q412" s="7"/>
      <c r="R412" s="8"/>
      <c r="S412" s="7"/>
      <c r="T412" s="8"/>
    </row>
    <row r="413" spans="5:20" ht="16.5">
      <c r="E413" s="142"/>
      <c r="F413" s="7"/>
      <c r="G413" s="7"/>
      <c r="H413" s="7"/>
      <c r="I413" s="7"/>
      <c r="J413" s="7"/>
      <c r="K413" s="7"/>
      <c r="L413" s="7"/>
      <c r="M413" s="7"/>
      <c r="N413" s="8"/>
      <c r="O413" s="8"/>
      <c r="P413" s="8"/>
      <c r="Q413" s="7"/>
      <c r="R413" s="8"/>
      <c r="S413" s="7"/>
      <c r="T413" s="8"/>
    </row>
    <row r="414" spans="5:20" ht="16.5">
      <c r="E414" s="142"/>
      <c r="F414" s="7"/>
      <c r="G414" s="7"/>
      <c r="H414" s="7"/>
      <c r="I414" s="7"/>
      <c r="J414" s="7"/>
      <c r="K414" s="7"/>
      <c r="L414" s="7"/>
      <c r="M414" s="7"/>
      <c r="N414" s="8"/>
      <c r="O414" s="8"/>
      <c r="P414" s="8"/>
      <c r="Q414" s="7"/>
      <c r="R414" s="8"/>
      <c r="S414" s="7"/>
      <c r="T414" s="8"/>
    </row>
    <row r="415" spans="5:20" ht="16.5">
      <c r="E415" s="142"/>
      <c r="F415" s="7"/>
      <c r="G415" s="7"/>
      <c r="H415" s="7"/>
      <c r="I415" s="7"/>
      <c r="J415" s="7"/>
      <c r="K415" s="7"/>
      <c r="L415" s="7"/>
      <c r="M415" s="7"/>
      <c r="N415" s="8"/>
      <c r="O415" s="8"/>
      <c r="P415" s="8"/>
      <c r="Q415" s="7"/>
      <c r="R415" s="8"/>
      <c r="S415" s="7"/>
      <c r="T415" s="8"/>
    </row>
    <row r="416" spans="5:20" ht="16.5">
      <c r="E416" s="142"/>
      <c r="F416" s="7"/>
      <c r="G416" s="7"/>
      <c r="H416" s="7"/>
      <c r="I416" s="7"/>
      <c r="J416" s="7"/>
      <c r="K416" s="7"/>
      <c r="L416" s="7"/>
      <c r="M416" s="7"/>
      <c r="N416" s="8"/>
      <c r="O416" s="8"/>
      <c r="P416" s="8"/>
      <c r="Q416" s="7"/>
      <c r="R416" s="8"/>
      <c r="S416" s="7"/>
      <c r="T416" s="8"/>
    </row>
    <row r="417" spans="5:20" ht="16.5">
      <c r="E417" s="142"/>
      <c r="F417" s="7"/>
      <c r="G417" s="7"/>
      <c r="H417" s="7"/>
      <c r="I417" s="7"/>
      <c r="J417" s="7"/>
      <c r="K417" s="7"/>
      <c r="L417" s="7"/>
      <c r="M417" s="7"/>
      <c r="N417" s="8"/>
      <c r="O417" s="8"/>
      <c r="P417" s="8"/>
      <c r="Q417" s="7"/>
      <c r="R417" s="8"/>
      <c r="S417" s="7"/>
      <c r="T417" s="8"/>
    </row>
    <row r="418" spans="5:20" ht="16.5">
      <c r="E418" s="142"/>
      <c r="F418" s="7"/>
      <c r="G418" s="7"/>
      <c r="H418" s="7"/>
      <c r="I418" s="7"/>
      <c r="J418" s="7"/>
      <c r="K418" s="7"/>
      <c r="L418" s="7"/>
      <c r="M418" s="7"/>
      <c r="N418" s="8"/>
      <c r="O418" s="8"/>
      <c r="P418" s="8"/>
      <c r="Q418" s="7"/>
      <c r="R418" s="8"/>
      <c r="S418" s="7"/>
      <c r="T418" s="8"/>
    </row>
    <row r="419" spans="5:20" ht="16.5">
      <c r="E419" s="142"/>
      <c r="F419" s="7"/>
      <c r="G419" s="7"/>
      <c r="H419" s="7"/>
      <c r="I419" s="7"/>
      <c r="J419" s="7"/>
      <c r="K419" s="7"/>
      <c r="L419" s="7"/>
      <c r="M419" s="7"/>
      <c r="N419" s="8"/>
      <c r="O419" s="8"/>
      <c r="P419" s="8"/>
      <c r="Q419" s="7"/>
      <c r="R419" s="8"/>
      <c r="S419" s="7"/>
      <c r="T419" s="8"/>
    </row>
    <row r="420" spans="5:20" ht="16.5">
      <c r="E420" s="142"/>
      <c r="F420" s="7"/>
      <c r="G420" s="7"/>
      <c r="H420" s="7"/>
      <c r="I420" s="7"/>
      <c r="J420" s="7"/>
      <c r="K420" s="7"/>
      <c r="L420" s="7"/>
      <c r="M420" s="7"/>
      <c r="N420" s="8"/>
      <c r="O420" s="8"/>
      <c r="P420" s="8"/>
      <c r="Q420" s="7"/>
      <c r="R420" s="8"/>
      <c r="S420" s="7"/>
      <c r="T420" s="8"/>
    </row>
    <row r="421" spans="5:20" ht="16.5">
      <c r="E421" s="142"/>
      <c r="F421" s="7"/>
      <c r="G421" s="7"/>
      <c r="H421" s="7"/>
      <c r="I421" s="7"/>
      <c r="J421" s="7"/>
      <c r="K421" s="7"/>
      <c r="L421" s="7"/>
      <c r="M421" s="7"/>
      <c r="N421" s="8"/>
      <c r="O421" s="8"/>
      <c r="P421" s="8"/>
      <c r="Q421" s="7"/>
      <c r="R421" s="8"/>
      <c r="S421" s="7"/>
      <c r="T421" s="8"/>
    </row>
    <row r="422" spans="5:20" ht="16.5">
      <c r="E422" s="142"/>
      <c r="F422" s="7"/>
      <c r="G422" s="7"/>
      <c r="H422" s="7"/>
      <c r="I422" s="7"/>
      <c r="J422" s="7"/>
      <c r="K422" s="7"/>
      <c r="L422" s="7"/>
      <c r="M422" s="7"/>
      <c r="N422" s="8"/>
      <c r="O422" s="8"/>
      <c r="P422" s="8"/>
      <c r="Q422" s="7"/>
      <c r="R422" s="8"/>
      <c r="S422" s="7"/>
      <c r="T422" s="8"/>
    </row>
    <row r="423" spans="5:20" ht="16.5">
      <c r="E423" s="142"/>
      <c r="F423" s="7"/>
      <c r="G423" s="7"/>
      <c r="H423" s="7"/>
      <c r="I423" s="7"/>
      <c r="J423" s="7"/>
      <c r="K423" s="7"/>
      <c r="L423" s="7"/>
      <c r="M423" s="7"/>
      <c r="N423" s="8"/>
      <c r="O423" s="8"/>
      <c r="P423" s="8"/>
      <c r="Q423" s="7"/>
      <c r="R423" s="8"/>
      <c r="S423" s="7"/>
      <c r="T423" s="8"/>
    </row>
    <row r="424" spans="5:20" ht="16.5">
      <c r="E424" s="142"/>
      <c r="F424" s="7"/>
      <c r="G424" s="7"/>
      <c r="H424" s="7"/>
      <c r="I424" s="7"/>
      <c r="J424" s="7"/>
      <c r="K424" s="7"/>
      <c r="L424" s="7"/>
      <c r="M424" s="7"/>
      <c r="N424" s="8"/>
      <c r="O424" s="8"/>
      <c r="P424" s="8"/>
      <c r="Q424" s="7"/>
      <c r="R424" s="8"/>
      <c r="S424" s="7"/>
      <c r="T424" s="8"/>
    </row>
    <row r="425" spans="5:20" ht="16.5">
      <c r="E425" s="142"/>
      <c r="F425" s="7"/>
      <c r="G425" s="7"/>
      <c r="H425" s="7"/>
      <c r="I425" s="7"/>
      <c r="J425" s="7"/>
      <c r="K425" s="7"/>
      <c r="L425" s="7"/>
      <c r="M425" s="7"/>
      <c r="N425" s="8"/>
      <c r="O425" s="8"/>
      <c r="P425" s="8"/>
      <c r="Q425" s="7"/>
      <c r="R425" s="8"/>
      <c r="S425" s="7"/>
      <c r="T425" s="8"/>
    </row>
    <row r="426" spans="5:20" ht="16.5">
      <c r="E426" s="142"/>
      <c r="F426" s="7"/>
      <c r="G426" s="7"/>
      <c r="H426" s="7"/>
      <c r="I426" s="7"/>
      <c r="J426" s="7"/>
      <c r="K426" s="7"/>
      <c r="L426" s="7"/>
      <c r="M426" s="7"/>
      <c r="N426" s="8"/>
      <c r="O426" s="8"/>
      <c r="P426" s="8"/>
      <c r="Q426" s="7"/>
      <c r="R426" s="8"/>
      <c r="S426" s="7"/>
      <c r="T426" s="8"/>
    </row>
    <row r="427" spans="5:20" ht="16.5">
      <c r="E427" s="142"/>
      <c r="F427" s="7"/>
      <c r="G427" s="7"/>
      <c r="H427" s="7"/>
      <c r="I427" s="7"/>
      <c r="J427" s="7"/>
      <c r="K427" s="7"/>
      <c r="L427" s="7"/>
      <c r="M427" s="7"/>
      <c r="N427" s="8"/>
      <c r="O427" s="8"/>
      <c r="P427" s="8"/>
      <c r="Q427" s="7"/>
      <c r="R427" s="8"/>
      <c r="S427" s="7"/>
      <c r="T427" s="8"/>
    </row>
    <row r="428" spans="5:20" ht="16.5">
      <c r="E428" s="142"/>
      <c r="F428" s="7"/>
      <c r="G428" s="7"/>
      <c r="H428" s="7"/>
      <c r="I428" s="7"/>
      <c r="J428" s="7"/>
      <c r="K428" s="7"/>
      <c r="L428" s="7"/>
      <c r="M428" s="7"/>
      <c r="N428" s="8"/>
      <c r="O428" s="8"/>
      <c r="P428" s="8"/>
      <c r="Q428" s="7"/>
      <c r="R428" s="8"/>
      <c r="S428" s="7"/>
      <c r="T428" s="8"/>
    </row>
    <row r="429" spans="5:20" ht="16.5">
      <c r="E429" s="142"/>
      <c r="F429" s="7"/>
      <c r="G429" s="7"/>
      <c r="H429" s="7"/>
      <c r="I429" s="7"/>
      <c r="J429" s="7"/>
      <c r="K429" s="7"/>
      <c r="L429" s="7"/>
      <c r="M429" s="7"/>
      <c r="N429" s="8"/>
      <c r="O429" s="8"/>
      <c r="P429" s="8"/>
      <c r="Q429" s="7"/>
      <c r="R429" s="8"/>
      <c r="S429" s="7"/>
      <c r="T429" s="8"/>
    </row>
    <row r="430" spans="5:20" ht="16.5">
      <c r="E430" s="142"/>
      <c r="F430" s="7"/>
      <c r="G430" s="7"/>
      <c r="H430" s="7"/>
      <c r="I430" s="7"/>
      <c r="J430" s="7"/>
      <c r="K430" s="7"/>
      <c r="L430" s="7"/>
      <c r="M430" s="7"/>
      <c r="N430" s="8"/>
      <c r="O430" s="8"/>
      <c r="P430" s="8"/>
      <c r="Q430" s="7"/>
      <c r="R430" s="8"/>
      <c r="S430" s="7"/>
      <c r="T430" s="8"/>
    </row>
    <row r="431" spans="5:20" ht="16.5">
      <c r="E431" s="142"/>
      <c r="F431" s="7"/>
      <c r="G431" s="7"/>
      <c r="H431" s="7"/>
      <c r="I431" s="7"/>
      <c r="J431" s="7"/>
      <c r="K431" s="7"/>
      <c r="L431" s="7"/>
      <c r="M431" s="7"/>
      <c r="N431" s="8"/>
      <c r="O431" s="8"/>
      <c r="P431" s="8"/>
      <c r="Q431" s="7"/>
      <c r="R431" s="8"/>
      <c r="S431" s="7"/>
      <c r="T431" s="8"/>
    </row>
    <row r="432" spans="5:20" ht="16.5">
      <c r="E432" s="142"/>
      <c r="F432" s="7"/>
      <c r="G432" s="7"/>
      <c r="H432" s="7"/>
      <c r="I432" s="7"/>
      <c r="J432" s="7"/>
      <c r="K432" s="7"/>
      <c r="L432" s="7"/>
      <c r="M432" s="7"/>
      <c r="N432" s="8"/>
      <c r="O432" s="8"/>
      <c r="P432" s="8"/>
      <c r="Q432" s="7"/>
      <c r="R432" s="8"/>
      <c r="S432" s="7"/>
      <c r="T432" s="8"/>
    </row>
    <row r="433" spans="5:20" ht="16.5">
      <c r="E433" s="142"/>
      <c r="F433" s="7"/>
      <c r="G433" s="7"/>
      <c r="H433" s="7"/>
      <c r="I433" s="7"/>
      <c r="J433" s="7"/>
      <c r="K433" s="7"/>
      <c r="L433" s="7"/>
      <c r="M433" s="7"/>
      <c r="N433" s="8"/>
      <c r="O433" s="8"/>
      <c r="P433" s="8"/>
      <c r="Q433" s="7"/>
      <c r="R433" s="8"/>
      <c r="S433" s="7"/>
      <c r="T433" s="8"/>
    </row>
    <row r="434" spans="5:20" ht="16.5">
      <c r="E434" s="142"/>
      <c r="F434" s="7"/>
      <c r="G434" s="7"/>
      <c r="H434" s="7"/>
      <c r="I434" s="7"/>
      <c r="J434" s="7"/>
      <c r="K434" s="7"/>
      <c r="L434" s="7"/>
      <c r="M434" s="7"/>
      <c r="N434" s="8"/>
      <c r="O434" s="8"/>
      <c r="P434" s="8"/>
      <c r="Q434" s="7"/>
      <c r="R434" s="8"/>
      <c r="S434" s="7"/>
      <c r="T434" s="8"/>
    </row>
    <row r="435" spans="5:20" ht="16.5">
      <c r="E435" s="142"/>
      <c r="F435" s="7"/>
      <c r="G435" s="7"/>
      <c r="H435" s="7"/>
      <c r="I435" s="7"/>
      <c r="J435" s="7"/>
      <c r="K435" s="7"/>
      <c r="L435" s="7"/>
      <c r="M435" s="7"/>
      <c r="N435" s="8"/>
      <c r="O435" s="8"/>
      <c r="P435" s="8"/>
      <c r="Q435" s="7"/>
      <c r="R435" s="8"/>
      <c r="S435" s="7"/>
      <c r="T435" s="8"/>
    </row>
    <row r="436" spans="5:20" ht="16.5">
      <c r="E436" s="142"/>
      <c r="F436" s="7"/>
      <c r="G436" s="7"/>
      <c r="H436" s="7"/>
      <c r="I436" s="7"/>
      <c r="J436" s="7"/>
      <c r="K436" s="7"/>
      <c r="L436" s="7"/>
      <c r="M436" s="7"/>
      <c r="N436" s="8"/>
      <c r="O436" s="8"/>
      <c r="P436" s="8"/>
      <c r="Q436" s="7"/>
      <c r="R436" s="8"/>
      <c r="S436" s="7"/>
      <c r="T436" s="8"/>
    </row>
    <row r="437" spans="5:20" ht="16.5">
      <c r="E437" s="142"/>
      <c r="F437" s="7"/>
      <c r="G437" s="7"/>
      <c r="H437" s="7"/>
      <c r="I437" s="7"/>
      <c r="J437" s="7"/>
      <c r="K437" s="7"/>
      <c r="L437" s="7"/>
      <c r="M437" s="7"/>
      <c r="N437" s="8"/>
      <c r="O437" s="8"/>
      <c r="P437" s="8"/>
      <c r="Q437" s="7"/>
      <c r="R437" s="8"/>
      <c r="S437" s="7"/>
      <c r="T437" s="8"/>
    </row>
    <row r="438" spans="5:20" ht="16.5">
      <c r="E438" s="142"/>
      <c r="F438" s="7"/>
      <c r="G438" s="7"/>
      <c r="H438" s="7"/>
      <c r="I438" s="7"/>
      <c r="J438" s="7"/>
      <c r="K438" s="7"/>
      <c r="L438" s="7"/>
      <c r="M438" s="7"/>
      <c r="N438" s="8"/>
      <c r="O438" s="8"/>
      <c r="P438" s="8"/>
      <c r="Q438" s="7"/>
      <c r="R438" s="8"/>
      <c r="S438" s="7"/>
      <c r="T438" s="8"/>
    </row>
    <row r="439" spans="5:20" ht="16.5">
      <c r="E439" s="142"/>
      <c r="F439" s="7"/>
      <c r="G439" s="7"/>
      <c r="H439" s="7"/>
      <c r="I439" s="7"/>
      <c r="J439" s="7"/>
      <c r="K439" s="7"/>
      <c r="L439" s="7"/>
      <c r="M439" s="7"/>
      <c r="N439" s="8"/>
      <c r="O439" s="8"/>
      <c r="P439" s="8"/>
      <c r="Q439" s="7"/>
      <c r="R439" s="8"/>
      <c r="S439" s="7"/>
      <c r="T439" s="8"/>
    </row>
    <row r="440" spans="5:20" ht="16.5">
      <c r="E440" s="142"/>
      <c r="F440" s="7"/>
      <c r="G440" s="7"/>
      <c r="H440" s="7"/>
      <c r="I440" s="7"/>
      <c r="J440" s="7"/>
      <c r="K440" s="7"/>
      <c r="L440" s="7"/>
      <c r="M440" s="7"/>
      <c r="N440" s="8"/>
      <c r="O440" s="8"/>
      <c r="P440" s="8"/>
      <c r="Q440" s="7"/>
      <c r="R440" s="8"/>
      <c r="S440" s="7"/>
      <c r="T440" s="8"/>
    </row>
    <row r="441" spans="5:20" ht="16.5">
      <c r="E441" s="142"/>
      <c r="F441" s="7"/>
      <c r="G441" s="7"/>
      <c r="H441" s="7"/>
      <c r="I441" s="7"/>
      <c r="J441" s="7"/>
      <c r="K441" s="7"/>
      <c r="L441" s="7"/>
      <c r="M441" s="7"/>
      <c r="N441" s="8"/>
      <c r="O441" s="8"/>
      <c r="P441" s="8"/>
      <c r="Q441" s="7"/>
      <c r="R441" s="8"/>
      <c r="S441" s="7"/>
      <c r="T441" s="8"/>
    </row>
    <row r="442" spans="5:20" ht="16.5">
      <c r="E442" s="142"/>
      <c r="F442" s="7"/>
      <c r="G442" s="7"/>
      <c r="H442" s="7"/>
      <c r="I442" s="7"/>
      <c r="J442" s="7"/>
      <c r="K442" s="7"/>
      <c r="L442" s="7"/>
      <c r="M442" s="7"/>
      <c r="N442" s="8"/>
      <c r="O442" s="8"/>
      <c r="P442" s="8"/>
      <c r="Q442" s="7"/>
      <c r="R442" s="8"/>
      <c r="S442" s="7"/>
      <c r="T442" s="8"/>
    </row>
    <row r="443" spans="5:20" ht="16.5">
      <c r="E443" s="142"/>
      <c r="F443" s="7"/>
      <c r="G443" s="7"/>
      <c r="H443" s="7"/>
      <c r="I443" s="7"/>
      <c r="J443" s="7"/>
      <c r="K443" s="7"/>
      <c r="L443" s="7"/>
      <c r="M443" s="7"/>
      <c r="N443" s="8"/>
      <c r="O443" s="8"/>
      <c r="P443" s="8"/>
      <c r="Q443" s="7"/>
      <c r="R443" s="8"/>
      <c r="S443" s="7"/>
      <c r="T443" s="8"/>
    </row>
    <row r="444" spans="5:20" ht="16.5">
      <c r="E444" s="142"/>
      <c r="F444" s="7"/>
      <c r="G444" s="7"/>
      <c r="H444" s="7"/>
      <c r="I444" s="7"/>
      <c r="J444" s="7"/>
      <c r="K444" s="7"/>
      <c r="L444" s="7"/>
      <c r="M444" s="7"/>
      <c r="N444" s="8"/>
      <c r="O444" s="8"/>
      <c r="P444" s="8"/>
      <c r="Q444" s="7"/>
      <c r="R444" s="8"/>
      <c r="S444" s="7"/>
      <c r="T444" s="8"/>
    </row>
    <row r="445" spans="5:20" ht="16.5">
      <c r="E445" s="142"/>
      <c r="F445" s="7"/>
      <c r="G445" s="7"/>
      <c r="H445" s="7"/>
      <c r="I445" s="7"/>
      <c r="J445" s="7"/>
      <c r="K445" s="7"/>
      <c r="L445" s="7"/>
      <c r="M445" s="7"/>
      <c r="N445" s="8"/>
      <c r="O445" s="8"/>
      <c r="P445" s="8"/>
      <c r="Q445" s="7"/>
      <c r="R445" s="8"/>
      <c r="S445" s="7"/>
      <c r="T445" s="8"/>
    </row>
    <row r="446" spans="5:20" ht="16.5">
      <c r="E446" s="142"/>
      <c r="F446" s="7"/>
      <c r="G446" s="7"/>
      <c r="H446" s="7"/>
      <c r="I446" s="7"/>
      <c r="J446" s="7"/>
      <c r="K446" s="7"/>
      <c r="L446" s="7"/>
      <c r="M446" s="7"/>
      <c r="N446" s="8"/>
      <c r="O446" s="8"/>
      <c r="P446" s="8"/>
      <c r="Q446" s="7"/>
      <c r="R446" s="8"/>
      <c r="S446" s="7"/>
      <c r="T446" s="8"/>
    </row>
    <row r="447" spans="5:20" ht="16.5">
      <c r="E447" s="142"/>
      <c r="F447" s="7"/>
      <c r="G447" s="7"/>
      <c r="H447" s="7"/>
      <c r="I447" s="7"/>
      <c r="J447" s="7"/>
      <c r="K447" s="7"/>
      <c r="L447" s="7"/>
      <c r="M447" s="7"/>
      <c r="N447" s="8"/>
      <c r="O447" s="8"/>
      <c r="P447" s="8"/>
      <c r="Q447" s="7"/>
      <c r="R447" s="8"/>
      <c r="S447" s="7"/>
      <c r="T447" s="8"/>
    </row>
    <row r="448" spans="5:20" ht="16.5">
      <c r="E448" s="142"/>
      <c r="F448" s="7"/>
      <c r="G448" s="7"/>
      <c r="H448" s="7"/>
      <c r="I448" s="7"/>
      <c r="J448" s="7"/>
      <c r="K448" s="7"/>
      <c r="L448" s="7"/>
      <c r="M448" s="7"/>
      <c r="N448" s="8"/>
      <c r="O448" s="8"/>
      <c r="P448" s="8"/>
      <c r="Q448" s="7"/>
      <c r="R448" s="8"/>
      <c r="S448" s="7"/>
      <c r="T448" s="8"/>
    </row>
    <row r="449" spans="5:20" ht="16.5">
      <c r="E449" s="142"/>
      <c r="F449" s="7"/>
      <c r="G449" s="7"/>
      <c r="H449" s="7"/>
      <c r="I449" s="7"/>
      <c r="J449" s="7"/>
      <c r="K449" s="7"/>
      <c r="L449" s="7"/>
      <c r="M449" s="7"/>
      <c r="N449" s="8"/>
      <c r="O449" s="8"/>
      <c r="P449" s="8"/>
      <c r="Q449" s="7"/>
      <c r="R449" s="8"/>
      <c r="S449" s="7"/>
      <c r="T449" s="8"/>
    </row>
    <row r="450" spans="5:20" ht="16.5">
      <c r="E450" s="142"/>
      <c r="F450" s="7"/>
      <c r="G450" s="7"/>
      <c r="H450" s="7"/>
      <c r="I450" s="7"/>
      <c r="J450" s="7"/>
      <c r="K450" s="7"/>
      <c r="L450" s="7"/>
      <c r="M450" s="7"/>
      <c r="N450" s="8"/>
      <c r="O450" s="8"/>
      <c r="P450" s="8"/>
      <c r="Q450" s="7"/>
      <c r="R450" s="8"/>
      <c r="S450" s="7"/>
      <c r="T450" s="8"/>
    </row>
    <row r="451" spans="5:20" ht="16.5">
      <c r="E451" s="142"/>
      <c r="F451" s="7"/>
      <c r="G451" s="7"/>
      <c r="H451" s="7"/>
      <c r="I451" s="7"/>
      <c r="J451" s="7"/>
      <c r="K451" s="7"/>
      <c r="L451" s="7"/>
      <c r="M451" s="7"/>
      <c r="N451" s="8"/>
      <c r="O451" s="8"/>
      <c r="P451" s="8"/>
      <c r="Q451" s="7"/>
      <c r="R451" s="8"/>
      <c r="S451" s="7"/>
      <c r="T451" s="8"/>
    </row>
    <row r="452" spans="5:20" ht="16.5">
      <c r="E452" s="142"/>
      <c r="F452" s="7"/>
      <c r="G452" s="7"/>
      <c r="H452" s="7"/>
      <c r="I452" s="7"/>
      <c r="J452" s="7"/>
      <c r="K452" s="7"/>
      <c r="L452" s="7"/>
      <c r="M452" s="7"/>
      <c r="N452" s="8"/>
      <c r="O452" s="8"/>
      <c r="P452" s="8"/>
      <c r="Q452" s="7"/>
      <c r="R452" s="8"/>
      <c r="S452" s="7"/>
      <c r="T452" s="8"/>
    </row>
    <row r="453" spans="5:20" ht="16.5">
      <c r="E453" s="142"/>
      <c r="F453" s="7"/>
      <c r="G453" s="7"/>
      <c r="H453" s="7"/>
      <c r="I453" s="7"/>
      <c r="J453" s="7"/>
      <c r="K453" s="7"/>
      <c r="L453" s="7"/>
      <c r="M453" s="7"/>
      <c r="N453" s="8"/>
      <c r="O453" s="8"/>
      <c r="P453" s="8"/>
      <c r="Q453" s="7"/>
      <c r="R453" s="8"/>
      <c r="S453" s="7"/>
      <c r="T453" s="8"/>
    </row>
    <row r="454" spans="5:20" ht="16.5">
      <c r="E454" s="142"/>
      <c r="F454" s="7"/>
      <c r="G454" s="7"/>
      <c r="H454" s="7"/>
      <c r="I454" s="7"/>
      <c r="J454" s="7"/>
      <c r="K454" s="7"/>
      <c r="L454" s="7"/>
      <c r="M454" s="7"/>
      <c r="N454" s="8"/>
      <c r="O454" s="8"/>
      <c r="P454" s="8"/>
      <c r="Q454" s="7"/>
      <c r="R454" s="8"/>
      <c r="S454" s="7"/>
      <c r="T454" s="8"/>
    </row>
    <row r="455" spans="5:20" ht="16.5">
      <c r="E455" s="142"/>
      <c r="F455" s="7"/>
      <c r="G455" s="7"/>
      <c r="H455" s="7"/>
      <c r="I455" s="7"/>
      <c r="J455" s="7"/>
      <c r="K455" s="7"/>
      <c r="L455" s="7"/>
      <c r="M455" s="7"/>
      <c r="N455" s="8"/>
      <c r="O455" s="8"/>
      <c r="P455" s="8"/>
      <c r="Q455" s="7"/>
      <c r="R455" s="8"/>
      <c r="S455" s="7"/>
      <c r="T455" s="8"/>
    </row>
    <row r="456" spans="5:20" ht="16.5">
      <c r="E456" s="142"/>
      <c r="F456" s="7"/>
      <c r="G456" s="7"/>
      <c r="H456" s="7"/>
      <c r="I456" s="7"/>
      <c r="J456" s="7"/>
      <c r="K456" s="7"/>
      <c r="L456" s="7"/>
      <c r="M456" s="7"/>
      <c r="N456" s="8"/>
      <c r="O456" s="8"/>
      <c r="P456" s="8"/>
      <c r="Q456" s="7"/>
      <c r="R456" s="8"/>
      <c r="S456" s="7"/>
      <c r="T456" s="8"/>
    </row>
    <row r="457" spans="5:20" ht="16.5">
      <c r="E457" s="142"/>
      <c r="F457" s="7"/>
      <c r="G457" s="7"/>
      <c r="H457" s="7"/>
      <c r="I457" s="7"/>
      <c r="J457" s="7"/>
      <c r="K457" s="7"/>
      <c r="L457" s="7"/>
      <c r="M457" s="7"/>
      <c r="N457" s="8"/>
      <c r="O457" s="8"/>
      <c r="P457" s="8"/>
      <c r="Q457" s="7"/>
      <c r="R457" s="8"/>
      <c r="S457" s="7"/>
      <c r="T457" s="8"/>
    </row>
    <row r="458" spans="5:20" ht="16.5">
      <c r="E458" s="142"/>
      <c r="F458" s="7"/>
      <c r="G458" s="7"/>
      <c r="H458" s="7"/>
      <c r="I458" s="7"/>
      <c r="J458" s="7"/>
      <c r="K458" s="7"/>
      <c r="L458" s="7"/>
      <c r="M458" s="7"/>
      <c r="N458" s="8"/>
      <c r="O458" s="8"/>
      <c r="P458" s="8"/>
      <c r="Q458" s="7"/>
      <c r="R458" s="8"/>
      <c r="S458" s="7"/>
      <c r="T458" s="8"/>
    </row>
    <row r="459" spans="5:20" ht="16.5">
      <c r="E459" s="142"/>
      <c r="F459" s="7"/>
      <c r="G459" s="7"/>
      <c r="H459" s="7"/>
      <c r="I459" s="7"/>
      <c r="J459" s="7"/>
      <c r="K459" s="7"/>
      <c r="L459" s="7"/>
      <c r="M459" s="7"/>
      <c r="N459" s="8"/>
      <c r="O459" s="8"/>
      <c r="P459" s="8"/>
      <c r="Q459" s="7"/>
      <c r="R459" s="8"/>
      <c r="S459" s="7"/>
      <c r="T459" s="8"/>
    </row>
    <row r="460" spans="5:20" ht="16.5">
      <c r="E460" s="142"/>
      <c r="F460" s="7"/>
      <c r="G460" s="7"/>
      <c r="H460" s="7"/>
      <c r="I460" s="7"/>
      <c r="J460" s="7"/>
      <c r="K460" s="7"/>
      <c r="L460" s="7"/>
      <c r="M460" s="7"/>
      <c r="N460" s="8"/>
      <c r="O460" s="8"/>
      <c r="P460" s="8"/>
      <c r="Q460" s="7"/>
      <c r="R460" s="8"/>
      <c r="S460" s="7"/>
      <c r="T460" s="8"/>
    </row>
    <row r="461" spans="5:20" ht="16.5">
      <c r="E461" s="142"/>
      <c r="F461" s="7"/>
      <c r="G461" s="7"/>
      <c r="H461" s="7"/>
      <c r="I461" s="7"/>
      <c r="J461" s="7"/>
      <c r="K461" s="7"/>
      <c r="L461" s="7"/>
      <c r="M461" s="7"/>
      <c r="N461" s="8"/>
      <c r="O461" s="8"/>
      <c r="P461" s="8"/>
      <c r="Q461" s="7"/>
      <c r="R461" s="8"/>
      <c r="S461" s="7"/>
      <c r="T461" s="8"/>
    </row>
    <row r="462" spans="5:20" ht="16.5">
      <c r="E462" s="142"/>
      <c r="F462" s="7"/>
      <c r="G462" s="7"/>
      <c r="H462" s="7"/>
      <c r="I462" s="7"/>
      <c r="J462" s="7"/>
      <c r="K462" s="7"/>
      <c r="L462" s="7"/>
      <c r="M462" s="7"/>
      <c r="N462" s="8"/>
      <c r="O462" s="8"/>
      <c r="P462" s="8"/>
      <c r="Q462" s="7"/>
      <c r="R462" s="8"/>
      <c r="S462" s="7"/>
      <c r="T462" s="8"/>
    </row>
    <row r="463" spans="5:20" ht="16.5">
      <c r="E463" s="142"/>
      <c r="F463" s="7"/>
      <c r="G463" s="7"/>
      <c r="H463" s="7"/>
      <c r="I463" s="7"/>
      <c r="J463" s="7"/>
      <c r="K463" s="7"/>
      <c r="L463" s="7"/>
      <c r="M463" s="7"/>
      <c r="N463" s="8"/>
      <c r="O463" s="8"/>
      <c r="P463" s="8"/>
      <c r="Q463" s="7"/>
      <c r="R463" s="8"/>
      <c r="S463" s="7"/>
      <c r="T463" s="8"/>
    </row>
    <row r="464" spans="5:20" ht="16.5">
      <c r="E464" s="142"/>
      <c r="F464" s="7"/>
      <c r="G464" s="7"/>
      <c r="H464" s="7"/>
      <c r="I464" s="7"/>
      <c r="J464" s="7"/>
      <c r="K464" s="7"/>
      <c r="L464" s="7"/>
      <c r="M464" s="7"/>
      <c r="N464" s="8"/>
      <c r="O464" s="8"/>
      <c r="P464" s="8"/>
      <c r="Q464" s="7"/>
      <c r="R464" s="8"/>
      <c r="S464" s="7"/>
      <c r="T464" s="8"/>
    </row>
    <row r="465" spans="5:20" ht="16.5">
      <c r="E465" s="142"/>
      <c r="F465" s="7"/>
      <c r="G465" s="7"/>
      <c r="H465" s="7"/>
      <c r="I465" s="7"/>
      <c r="J465" s="7"/>
      <c r="K465" s="7"/>
      <c r="L465" s="7"/>
      <c r="M465" s="7"/>
      <c r="N465" s="8"/>
      <c r="O465" s="8"/>
      <c r="P465" s="8"/>
      <c r="Q465" s="7"/>
      <c r="R465" s="8"/>
      <c r="S465" s="7"/>
      <c r="T465" s="8"/>
    </row>
    <row r="466" spans="5:20" ht="16.5">
      <c r="E466" s="142"/>
      <c r="F466" s="7"/>
      <c r="G466" s="7"/>
      <c r="H466" s="7"/>
      <c r="I466" s="7"/>
      <c r="J466" s="7"/>
      <c r="K466" s="7"/>
      <c r="L466" s="7"/>
      <c r="M466" s="7"/>
      <c r="N466" s="8"/>
      <c r="O466" s="8"/>
      <c r="P466" s="8"/>
      <c r="Q466" s="7"/>
      <c r="R466" s="8"/>
      <c r="S466" s="7"/>
      <c r="T466" s="8"/>
    </row>
    <row r="467" spans="5:20" ht="16.5">
      <c r="E467" s="142"/>
      <c r="F467" s="7"/>
      <c r="G467" s="7"/>
      <c r="H467" s="7"/>
      <c r="I467" s="7"/>
      <c r="J467" s="7"/>
      <c r="K467" s="7"/>
      <c r="L467" s="7"/>
      <c r="M467" s="7"/>
      <c r="N467" s="8"/>
      <c r="O467" s="8"/>
      <c r="P467" s="8"/>
      <c r="Q467" s="7"/>
      <c r="R467" s="8"/>
      <c r="S467" s="7"/>
      <c r="T467" s="8"/>
    </row>
    <row r="468" spans="5:20" ht="16.5">
      <c r="E468" s="142"/>
      <c r="F468" s="7"/>
      <c r="G468" s="7"/>
      <c r="H468" s="7"/>
      <c r="I468" s="7"/>
      <c r="J468" s="7"/>
      <c r="K468" s="7"/>
      <c r="L468" s="7"/>
      <c r="M468" s="7"/>
      <c r="N468" s="8"/>
      <c r="O468" s="8"/>
      <c r="P468" s="8"/>
      <c r="Q468" s="7"/>
      <c r="R468" s="8"/>
      <c r="S468" s="7"/>
      <c r="T468" s="8"/>
    </row>
    <row r="469" spans="5:20" ht="16.5">
      <c r="E469" s="142"/>
      <c r="F469" s="7"/>
      <c r="G469" s="7"/>
      <c r="H469" s="7"/>
      <c r="I469" s="7"/>
      <c r="J469" s="7"/>
      <c r="K469" s="7"/>
      <c r="L469" s="7"/>
      <c r="M469" s="7"/>
      <c r="N469" s="8"/>
      <c r="O469" s="8"/>
      <c r="P469" s="8"/>
      <c r="Q469" s="7"/>
      <c r="R469" s="8"/>
      <c r="S469" s="7"/>
      <c r="T469" s="8"/>
    </row>
    <row r="470" spans="5:20" ht="16.5">
      <c r="E470" s="142"/>
      <c r="F470" s="7"/>
      <c r="G470" s="7"/>
      <c r="H470" s="7"/>
      <c r="I470" s="7"/>
      <c r="J470" s="7"/>
      <c r="K470" s="7"/>
      <c r="L470" s="7"/>
      <c r="M470" s="7"/>
      <c r="N470" s="8"/>
      <c r="O470" s="8"/>
      <c r="P470" s="8"/>
      <c r="Q470" s="7"/>
      <c r="R470" s="8"/>
      <c r="S470" s="7"/>
      <c r="T470" s="8"/>
    </row>
    <row r="471" spans="5:20" ht="16.5">
      <c r="E471" s="142"/>
      <c r="F471" s="7"/>
      <c r="G471" s="7"/>
      <c r="H471" s="7"/>
      <c r="I471" s="7"/>
      <c r="J471" s="7"/>
      <c r="K471" s="7"/>
      <c r="L471" s="7"/>
      <c r="M471" s="7"/>
      <c r="N471" s="8"/>
      <c r="O471" s="8"/>
      <c r="P471" s="8"/>
      <c r="Q471" s="7"/>
      <c r="R471" s="8"/>
      <c r="S471" s="7"/>
      <c r="T471" s="8"/>
    </row>
    <row r="472" spans="5:20" ht="16.5">
      <c r="E472" s="142"/>
      <c r="F472" s="7"/>
      <c r="G472" s="7"/>
      <c r="H472" s="7"/>
      <c r="I472" s="7"/>
      <c r="J472" s="7"/>
      <c r="K472" s="7"/>
      <c r="L472" s="7"/>
      <c r="M472" s="7"/>
      <c r="N472" s="8"/>
      <c r="O472" s="8"/>
      <c r="P472" s="8"/>
      <c r="Q472" s="7"/>
      <c r="R472" s="8"/>
      <c r="S472" s="7"/>
      <c r="T472" s="8"/>
    </row>
    <row r="473" spans="5:20" ht="16.5">
      <c r="E473" s="142"/>
      <c r="F473" s="7"/>
      <c r="G473" s="7"/>
      <c r="H473" s="7"/>
      <c r="I473" s="7"/>
      <c r="J473" s="7"/>
      <c r="K473" s="7"/>
      <c r="L473" s="7"/>
      <c r="M473" s="7"/>
      <c r="N473" s="8"/>
      <c r="O473" s="8"/>
      <c r="P473" s="8"/>
      <c r="Q473" s="7"/>
      <c r="R473" s="8"/>
      <c r="S473" s="7"/>
      <c r="T473" s="8"/>
    </row>
    <row r="474" spans="5:20" ht="16.5">
      <c r="E474" s="142"/>
      <c r="F474" s="7"/>
      <c r="G474" s="7"/>
      <c r="H474" s="7"/>
      <c r="I474" s="7"/>
      <c r="J474" s="7"/>
      <c r="K474" s="7"/>
      <c r="L474" s="7"/>
      <c r="M474" s="7"/>
      <c r="N474" s="8"/>
      <c r="O474" s="8"/>
      <c r="P474" s="8"/>
      <c r="Q474" s="7"/>
      <c r="R474" s="8"/>
      <c r="S474" s="7"/>
      <c r="T474" s="8"/>
    </row>
    <row r="475" spans="5:20" ht="16.5">
      <c r="E475" s="142"/>
      <c r="F475" s="7"/>
      <c r="G475" s="7"/>
      <c r="H475" s="7"/>
      <c r="I475" s="7"/>
      <c r="J475" s="7"/>
      <c r="K475" s="7"/>
      <c r="L475" s="7"/>
      <c r="M475" s="7"/>
      <c r="N475" s="8"/>
      <c r="O475" s="8"/>
      <c r="P475" s="8"/>
      <c r="Q475" s="7"/>
      <c r="R475" s="8"/>
      <c r="S475" s="7"/>
      <c r="T475" s="8"/>
    </row>
    <row r="476" spans="5:20" ht="16.5">
      <c r="E476" s="142"/>
      <c r="F476" s="7"/>
      <c r="G476" s="7"/>
      <c r="H476" s="7"/>
      <c r="I476" s="7"/>
      <c r="J476" s="7"/>
      <c r="K476" s="7"/>
      <c r="L476" s="7"/>
      <c r="M476" s="7"/>
      <c r="N476" s="8"/>
      <c r="O476" s="8"/>
      <c r="P476" s="8"/>
      <c r="Q476" s="7"/>
      <c r="R476" s="8"/>
      <c r="S476" s="7"/>
      <c r="T476" s="8"/>
    </row>
    <row r="477" spans="5:20" ht="16.5">
      <c r="E477" s="142"/>
      <c r="F477" s="7"/>
      <c r="G477" s="7"/>
      <c r="H477" s="7"/>
      <c r="I477" s="7"/>
      <c r="J477" s="7"/>
      <c r="K477" s="7"/>
      <c r="L477" s="7"/>
      <c r="M477" s="7"/>
      <c r="N477" s="8"/>
      <c r="O477" s="8"/>
      <c r="P477" s="8"/>
      <c r="Q477" s="7"/>
      <c r="R477" s="8"/>
      <c r="S477" s="7"/>
      <c r="T477" s="8"/>
    </row>
    <row r="478" spans="5:20" ht="16.5">
      <c r="E478" s="142"/>
      <c r="F478" s="7"/>
      <c r="G478" s="7"/>
      <c r="H478" s="7"/>
      <c r="I478" s="7"/>
      <c r="J478" s="7"/>
      <c r="K478" s="7"/>
      <c r="L478" s="7"/>
      <c r="M478" s="7"/>
      <c r="N478" s="8"/>
      <c r="O478" s="8"/>
      <c r="P478" s="8"/>
      <c r="Q478" s="7"/>
      <c r="R478" s="8"/>
      <c r="S478" s="7"/>
      <c r="T478" s="8"/>
    </row>
    <row r="479" spans="5:20" ht="16.5">
      <c r="E479" s="142"/>
      <c r="F479" s="7"/>
      <c r="G479" s="7"/>
      <c r="H479" s="7"/>
      <c r="I479" s="7"/>
      <c r="J479" s="7"/>
      <c r="K479" s="7"/>
      <c r="L479" s="7"/>
      <c r="M479" s="7"/>
      <c r="N479" s="8"/>
      <c r="O479" s="8"/>
      <c r="P479" s="8"/>
      <c r="Q479" s="7"/>
      <c r="R479" s="8"/>
      <c r="S479" s="7"/>
      <c r="T479" s="8"/>
    </row>
    <row r="480" spans="5:20" ht="16.5">
      <c r="E480" s="142"/>
      <c r="F480" s="7"/>
      <c r="G480" s="7"/>
      <c r="H480" s="7"/>
      <c r="I480" s="7"/>
      <c r="J480" s="7"/>
      <c r="K480" s="7"/>
      <c r="L480" s="7"/>
      <c r="M480" s="7"/>
      <c r="N480" s="8"/>
      <c r="O480" s="8"/>
      <c r="P480" s="8"/>
      <c r="Q480" s="7"/>
      <c r="R480" s="8"/>
      <c r="S480" s="7"/>
      <c r="T480" s="8"/>
    </row>
    <row r="481" spans="5:20" ht="16.5">
      <c r="E481" s="142"/>
      <c r="F481" s="7"/>
      <c r="G481" s="7"/>
      <c r="H481" s="7"/>
      <c r="I481" s="7"/>
      <c r="J481" s="7"/>
      <c r="K481" s="7"/>
      <c r="L481" s="7"/>
      <c r="M481" s="7"/>
      <c r="N481" s="8"/>
      <c r="O481" s="8"/>
      <c r="P481" s="8"/>
      <c r="Q481" s="7"/>
      <c r="R481" s="8"/>
      <c r="S481" s="7"/>
      <c r="T481" s="8"/>
    </row>
    <row r="482" spans="5:20" ht="16.5">
      <c r="E482" s="142"/>
      <c r="F482" s="7"/>
      <c r="G482" s="7"/>
      <c r="H482" s="7"/>
      <c r="I482" s="7"/>
      <c r="J482" s="7"/>
      <c r="K482" s="7"/>
      <c r="L482" s="7"/>
      <c r="M482" s="7"/>
      <c r="N482" s="8"/>
      <c r="O482" s="8"/>
      <c r="P482" s="8"/>
      <c r="Q482" s="7"/>
      <c r="R482" s="8"/>
      <c r="S482" s="7"/>
      <c r="T482" s="8"/>
    </row>
    <row r="483" spans="5:20" ht="16.5">
      <c r="E483" s="142"/>
      <c r="F483" s="7"/>
      <c r="G483" s="7"/>
      <c r="H483" s="7"/>
      <c r="I483" s="7"/>
      <c r="J483" s="7"/>
      <c r="K483" s="7"/>
      <c r="L483" s="7"/>
      <c r="M483" s="7"/>
      <c r="N483" s="8"/>
      <c r="O483" s="8"/>
      <c r="P483" s="8"/>
      <c r="Q483" s="7"/>
      <c r="R483" s="8"/>
      <c r="S483" s="7"/>
      <c r="T483" s="8"/>
    </row>
    <row r="484" spans="5:20" ht="16.5">
      <c r="E484" s="142"/>
      <c r="F484" s="7"/>
      <c r="G484" s="7"/>
      <c r="H484" s="7"/>
      <c r="I484" s="7"/>
      <c r="J484" s="7"/>
      <c r="K484" s="7"/>
      <c r="L484" s="7"/>
      <c r="M484" s="7"/>
      <c r="N484" s="8"/>
      <c r="O484" s="8"/>
      <c r="P484" s="8"/>
      <c r="Q484" s="7"/>
      <c r="R484" s="8"/>
      <c r="S484" s="7"/>
      <c r="T484" s="8"/>
    </row>
    <row r="485" spans="5:20" ht="16.5">
      <c r="E485" s="142"/>
      <c r="F485" s="7"/>
      <c r="G485" s="7"/>
      <c r="H485" s="7"/>
      <c r="I485" s="7"/>
      <c r="J485" s="7"/>
      <c r="K485" s="7"/>
      <c r="L485" s="7"/>
      <c r="M485" s="7"/>
      <c r="N485" s="8"/>
      <c r="O485" s="8"/>
      <c r="P485" s="8"/>
      <c r="Q485" s="7"/>
      <c r="R485" s="8"/>
      <c r="S485" s="7"/>
      <c r="T485" s="8"/>
    </row>
    <row r="486" spans="5:20" ht="16.5">
      <c r="E486" s="142"/>
      <c r="F486" s="7"/>
      <c r="G486" s="7"/>
      <c r="H486" s="7"/>
      <c r="I486" s="7"/>
      <c r="J486" s="7"/>
      <c r="K486" s="7"/>
      <c r="L486" s="7"/>
      <c r="M486" s="7"/>
      <c r="N486" s="8"/>
      <c r="O486" s="8"/>
      <c r="P486" s="8"/>
      <c r="Q486" s="7"/>
      <c r="R486" s="8"/>
      <c r="S486" s="7"/>
      <c r="T486" s="8"/>
    </row>
    <row r="487" spans="5:20" ht="16.5">
      <c r="E487" s="142"/>
      <c r="F487" s="7"/>
      <c r="G487" s="7"/>
      <c r="H487" s="7"/>
      <c r="I487" s="7"/>
      <c r="J487" s="7"/>
      <c r="K487" s="7"/>
      <c r="L487" s="7"/>
      <c r="M487" s="7"/>
      <c r="N487" s="8"/>
      <c r="O487" s="8"/>
      <c r="P487" s="8"/>
      <c r="Q487" s="7"/>
      <c r="R487" s="8"/>
      <c r="S487" s="7"/>
      <c r="T487" s="8"/>
    </row>
    <row r="488" spans="5:20" ht="16.5">
      <c r="E488" s="142"/>
      <c r="F488" s="7"/>
      <c r="G488" s="7"/>
      <c r="H488" s="7"/>
      <c r="I488" s="7"/>
      <c r="J488" s="7"/>
      <c r="K488" s="7"/>
      <c r="L488" s="7"/>
      <c r="M488" s="7"/>
      <c r="N488" s="8"/>
      <c r="O488" s="8"/>
      <c r="P488" s="8"/>
      <c r="Q488" s="7"/>
      <c r="R488" s="8"/>
      <c r="S488" s="7"/>
      <c r="T488" s="8"/>
    </row>
    <row r="489" spans="5:20" ht="16.5">
      <c r="E489" s="142"/>
      <c r="F489" s="7"/>
      <c r="G489" s="7"/>
      <c r="H489" s="7"/>
      <c r="I489" s="7"/>
      <c r="J489" s="7"/>
      <c r="K489" s="7"/>
      <c r="L489" s="7"/>
      <c r="M489" s="7"/>
      <c r="N489" s="8"/>
      <c r="O489" s="8"/>
      <c r="P489" s="8"/>
      <c r="Q489" s="7"/>
      <c r="R489" s="8"/>
      <c r="S489" s="7"/>
      <c r="T489" s="8"/>
    </row>
    <row r="490" spans="5:20" ht="16.5">
      <c r="E490" s="142"/>
      <c r="F490" s="7"/>
      <c r="G490" s="7"/>
      <c r="H490" s="7"/>
      <c r="I490" s="7"/>
      <c r="J490" s="7"/>
      <c r="K490" s="7"/>
      <c r="L490" s="7"/>
      <c r="M490" s="7"/>
      <c r="N490" s="8"/>
      <c r="O490" s="8"/>
      <c r="P490" s="8"/>
      <c r="Q490" s="7"/>
      <c r="R490" s="8"/>
      <c r="S490" s="7"/>
      <c r="T490" s="8"/>
    </row>
    <row r="491" spans="5:20" ht="16.5">
      <c r="E491" s="142"/>
      <c r="F491" s="7"/>
      <c r="G491" s="7"/>
      <c r="H491" s="7"/>
      <c r="I491" s="7"/>
      <c r="J491" s="7"/>
      <c r="K491" s="7"/>
      <c r="L491" s="7"/>
      <c r="M491" s="7"/>
      <c r="N491" s="8"/>
      <c r="O491" s="8"/>
      <c r="P491" s="8"/>
      <c r="Q491" s="7"/>
      <c r="R491" s="8"/>
      <c r="S491" s="7"/>
      <c r="T491" s="8"/>
    </row>
    <row r="492" spans="5:20" ht="16.5">
      <c r="E492" s="142"/>
      <c r="F492" s="7"/>
      <c r="G492" s="7"/>
      <c r="H492" s="7"/>
      <c r="I492" s="7"/>
      <c r="J492" s="7"/>
      <c r="K492" s="7"/>
      <c r="L492" s="7"/>
      <c r="M492" s="7"/>
      <c r="N492" s="8"/>
      <c r="O492" s="8"/>
      <c r="P492" s="8"/>
      <c r="Q492" s="7"/>
      <c r="R492" s="8"/>
      <c r="S492" s="7"/>
      <c r="T492" s="8"/>
    </row>
    <row r="493" spans="5:20" ht="16.5">
      <c r="E493" s="142"/>
      <c r="F493" s="7"/>
      <c r="G493" s="7"/>
      <c r="H493" s="7"/>
      <c r="I493" s="7"/>
      <c r="J493" s="7"/>
      <c r="K493" s="7"/>
      <c r="L493" s="7"/>
      <c r="M493" s="7"/>
      <c r="N493" s="8"/>
      <c r="O493" s="8"/>
      <c r="P493" s="8"/>
      <c r="Q493" s="7"/>
      <c r="R493" s="8"/>
      <c r="S493" s="7"/>
      <c r="T493" s="8"/>
    </row>
    <row r="494" spans="5:20" ht="16.5">
      <c r="E494" s="142"/>
      <c r="F494" s="7"/>
      <c r="G494" s="7"/>
      <c r="H494" s="7"/>
      <c r="I494" s="7"/>
      <c r="J494" s="7"/>
      <c r="K494" s="7"/>
      <c r="L494" s="7"/>
      <c r="M494" s="7"/>
      <c r="N494" s="8"/>
      <c r="O494" s="8"/>
      <c r="P494" s="8"/>
      <c r="Q494" s="7"/>
      <c r="R494" s="8"/>
      <c r="S494" s="7"/>
      <c r="T494" s="8"/>
    </row>
    <row r="495" spans="5:20" ht="16.5">
      <c r="E495" s="142"/>
      <c r="F495" s="7"/>
      <c r="G495" s="7"/>
      <c r="H495" s="7"/>
      <c r="I495" s="7"/>
      <c r="J495" s="7"/>
      <c r="K495" s="7"/>
      <c r="L495" s="7"/>
      <c r="M495" s="7"/>
      <c r="N495" s="8"/>
      <c r="O495" s="8"/>
      <c r="P495" s="8"/>
      <c r="Q495" s="7"/>
      <c r="R495" s="8"/>
      <c r="S495" s="7"/>
      <c r="T495" s="8"/>
    </row>
    <row r="496" spans="5:20" ht="16.5">
      <c r="E496" s="142"/>
      <c r="F496" s="7"/>
      <c r="G496" s="7"/>
      <c r="H496" s="7"/>
      <c r="I496" s="7"/>
      <c r="J496" s="7"/>
      <c r="K496" s="7"/>
      <c r="L496" s="7"/>
      <c r="M496" s="7"/>
      <c r="N496" s="8"/>
      <c r="O496" s="8"/>
      <c r="P496" s="8"/>
      <c r="Q496" s="7"/>
      <c r="R496" s="8"/>
      <c r="S496" s="7"/>
      <c r="T496" s="8"/>
    </row>
    <row r="497" spans="5:20" ht="16.5">
      <c r="E497" s="142"/>
      <c r="F497" s="7"/>
      <c r="G497" s="7"/>
      <c r="H497" s="7"/>
      <c r="I497" s="7"/>
      <c r="J497" s="7"/>
      <c r="K497" s="7"/>
      <c r="L497" s="7"/>
      <c r="M497" s="7"/>
      <c r="N497" s="8"/>
      <c r="O497" s="8"/>
      <c r="P497" s="8"/>
      <c r="Q497" s="7"/>
      <c r="R497" s="8"/>
      <c r="S497" s="7"/>
      <c r="T497" s="8"/>
    </row>
    <row r="498" spans="5:20" ht="16.5">
      <c r="E498" s="142"/>
      <c r="F498" s="7"/>
      <c r="G498" s="7"/>
      <c r="H498" s="7"/>
      <c r="I498" s="7"/>
      <c r="J498" s="7"/>
      <c r="K498" s="7"/>
      <c r="L498" s="7"/>
      <c r="M498" s="7"/>
      <c r="N498" s="8"/>
      <c r="O498" s="8"/>
      <c r="P498" s="8"/>
      <c r="Q498" s="7"/>
      <c r="R498" s="8"/>
      <c r="S498" s="7"/>
      <c r="T498" s="8"/>
    </row>
    <row r="499" spans="5:20" ht="16.5">
      <c r="E499" s="142"/>
      <c r="F499" s="7"/>
      <c r="G499" s="7"/>
      <c r="H499" s="7"/>
      <c r="I499" s="7"/>
      <c r="J499" s="7"/>
      <c r="K499" s="7"/>
      <c r="L499" s="7"/>
      <c r="M499" s="7"/>
      <c r="N499" s="8"/>
      <c r="O499" s="8"/>
      <c r="P499" s="8"/>
      <c r="Q499" s="7"/>
      <c r="R499" s="8"/>
      <c r="S499" s="7"/>
      <c r="T499" s="8"/>
    </row>
    <row r="500" spans="5:20" ht="16.5">
      <c r="E500" s="142"/>
      <c r="F500" s="7"/>
      <c r="G500" s="7"/>
      <c r="H500" s="7"/>
      <c r="I500" s="7"/>
      <c r="J500" s="7"/>
      <c r="K500" s="7"/>
      <c r="L500" s="7"/>
      <c r="M500" s="7"/>
      <c r="N500" s="8"/>
      <c r="O500" s="8"/>
      <c r="P500" s="8"/>
      <c r="Q500" s="7"/>
      <c r="R500" s="8"/>
      <c r="S500" s="7"/>
      <c r="T500" s="8"/>
    </row>
    <row r="501" spans="5:20" ht="16.5">
      <c r="E501" s="142"/>
      <c r="F501" s="7"/>
      <c r="G501" s="7"/>
      <c r="H501" s="7"/>
      <c r="I501" s="7"/>
      <c r="J501" s="7"/>
      <c r="K501" s="7"/>
      <c r="L501" s="7"/>
      <c r="M501" s="7"/>
      <c r="N501" s="8"/>
      <c r="O501" s="8"/>
      <c r="P501" s="8"/>
      <c r="Q501" s="7"/>
      <c r="R501" s="8"/>
      <c r="S501" s="7"/>
      <c r="T501" s="8"/>
    </row>
    <row r="502" spans="5:20" ht="16.5">
      <c r="E502" s="142"/>
      <c r="F502" s="7"/>
      <c r="G502" s="7"/>
      <c r="H502" s="7"/>
      <c r="I502" s="7"/>
      <c r="J502" s="7"/>
      <c r="K502" s="7"/>
      <c r="L502" s="7"/>
      <c r="M502" s="7"/>
      <c r="N502" s="8"/>
      <c r="O502" s="8"/>
      <c r="P502" s="8"/>
      <c r="Q502" s="7"/>
      <c r="R502" s="8"/>
      <c r="S502" s="7"/>
      <c r="T502" s="8"/>
    </row>
    <row r="503" spans="5:20" ht="16.5">
      <c r="E503" s="142"/>
      <c r="F503" s="7"/>
      <c r="G503" s="7"/>
      <c r="H503" s="7"/>
      <c r="I503" s="7"/>
      <c r="J503" s="7"/>
      <c r="K503" s="7"/>
      <c r="L503" s="7"/>
      <c r="M503" s="7"/>
      <c r="N503" s="8"/>
      <c r="O503" s="8"/>
      <c r="P503" s="8"/>
      <c r="Q503" s="7"/>
      <c r="R503" s="8"/>
      <c r="S503" s="7"/>
      <c r="T503" s="8"/>
    </row>
    <row r="504" spans="5:20" ht="16.5">
      <c r="E504" s="142"/>
      <c r="F504" s="7"/>
      <c r="G504" s="7"/>
      <c r="H504" s="7"/>
      <c r="I504" s="7"/>
      <c r="J504" s="7"/>
      <c r="K504" s="7"/>
      <c r="L504" s="7"/>
      <c r="M504" s="7"/>
      <c r="N504" s="8"/>
      <c r="O504" s="8"/>
      <c r="P504" s="8"/>
      <c r="Q504" s="7"/>
      <c r="R504" s="8"/>
      <c r="S504" s="7"/>
      <c r="T504" s="8"/>
    </row>
    <row r="505" spans="5:20" ht="16.5">
      <c r="E505" s="142"/>
      <c r="F505" s="7"/>
      <c r="G505" s="7"/>
      <c r="H505" s="7"/>
      <c r="I505" s="7"/>
      <c r="J505" s="7"/>
      <c r="K505" s="7"/>
      <c r="L505" s="7"/>
      <c r="M505" s="7"/>
      <c r="N505" s="8"/>
      <c r="O505" s="8"/>
      <c r="P505" s="8"/>
      <c r="Q505" s="7"/>
      <c r="R505" s="8"/>
      <c r="S505" s="7"/>
      <c r="T505" s="8"/>
    </row>
    <row r="506" spans="5:20" ht="16.5">
      <c r="E506" s="142"/>
      <c r="F506" s="7"/>
      <c r="G506" s="7"/>
      <c r="H506" s="7"/>
      <c r="I506" s="7"/>
      <c r="J506" s="7"/>
      <c r="K506" s="7"/>
      <c r="L506" s="7"/>
      <c r="M506" s="7"/>
      <c r="N506" s="8"/>
      <c r="O506" s="8"/>
      <c r="P506" s="8"/>
      <c r="Q506" s="7"/>
      <c r="R506" s="8"/>
      <c r="S506" s="7"/>
      <c r="T506" s="8"/>
    </row>
    <row r="507" spans="5:20" ht="16.5">
      <c r="E507" s="142"/>
      <c r="F507" s="7"/>
      <c r="G507" s="7"/>
      <c r="H507" s="7"/>
      <c r="I507" s="7"/>
      <c r="J507" s="7"/>
      <c r="K507" s="7"/>
      <c r="L507" s="7"/>
      <c r="M507" s="7"/>
      <c r="N507" s="8"/>
      <c r="O507" s="8"/>
      <c r="P507" s="8"/>
      <c r="Q507" s="7"/>
      <c r="R507" s="8"/>
      <c r="S507" s="7"/>
      <c r="T507" s="8"/>
    </row>
    <row r="508" spans="5:20" ht="16.5">
      <c r="E508" s="142"/>
      <c r="F508" s="7"/>
      <c r="G508" s="7"/>
      <c r="H508" s="7"/>
      <c r="I508" s="7"/>
      <c r="J508" s="7"/>
      <c r="K508" s="7"/>
      <c r="L508" s="7"/>
      <c r="M508" s="7"/>
      <c r="N508" s="8"/>
      <c r="O508" s="8"/>
      <c r="P508" s="8"/>
      <c r="Q508" s="7"/>
      <c r="R508" s="8"/>
      <c r="S508" s="7"/>
      <c r="T508" s="8"/>
    </row>
    <row r="509" spans="5:20" ht="16.5">
      <c r="E509" s="142"/>
      <c r="F509" s="7"/>
      <c r="G509" s="7"/>
      <c r="H509" s="7"/>
      <c r="I509" s="7"/>
      <c r="J509" s="7"/>
      <c r="K509" s="7"/>
      <c r="L509" s="7"/>
      <c r="M509" s="7"/>
      <c r="N509" s="8"/>
      <c r="O509" s="8"/>
      <c r="P509" s="8"/>
      <c r="Q509" s="7"/>
      <c r="R509" s="8"/>
      <c r="S509" s="7"/>
      <c r="T509" s="8"/>
    </row>
    <row r="510" spans="5:20" ht="16.5">
      <c r="E510" s="142"/>
      <c r="F510" s="7"/>
      <c r="G510" s="7"/>
      <c r="H510" s="7"/>
      <c r="I510" s="7"/>
      <c r="J510" s="7"/>
      <c r="K510" s="7"/>
      <c r="L510" s="7"/>
      <c r="M510" s="7"/>
      <c r="N510" s="8"/>
      <c r="O510" s="8"/>
      <c r="P510" s="8"/>
      <c r="Q510" s="7"/>
      <c r="R510" s="8"/>
      <c r="S510" s="7"/>
      <c r="T510" s="8"/>
    </row>
    <row r="511" spans="5:20" ht="16.5">
      <c r="E511" s="142"/>
      <c r="F511" s="7"/>
      <c r="G511" s="7"/>
      <c r="H511" s="7"/>
      <c r="I511" s="7"/>
      <c r="J511" s="7"/>
      <c r="K511" s="7"/>
      <c r="L511" s="7"/>
      <c r="M511" s="7"/>
      <c r="N511" s="8"/>
      <c r="O511" s="8"/>
      <c r="P511" s="8"/>
      <c r="Q511" s="7"/>
      <c r="R511" s="8"/>
      <c r="S511" s="7"/>
      <c r="T511" s="8"/>
    </row>
    <row r="512" spans="5:20" ht="16.5">
      <c r="E512" s="142"/>
      <c r="F512" s="7"/>
      <c r="G512" s="7"/>
      <c r="H512" s="7"/>
      <c r="I512" s="7"/>
      <c r="J512" s="7"/>
      <c r="K512" s="7"/>
      <c r="L512" s="7"/>
      <c r="M512" s="7"/>
      <c r="N512" s="8"/>
      <c r="O512" s="8"/>
      <c r="P512" s="8"/>
      <c r="Q512" s="7"/>
      <c r="R512" s="8"/>
      <c r="S512" s="7"/>
      <c r="T512" s="8"/>
    </row>
    <row r="513" spans="5:20" ht="16.5">
      <c r="E513" s="142"/>
      <c r="F513" s="7"/>
      <c r="G513" s="7"/>
      <c r="H513" s="7"/>
      <c r="I513" s="7"/>
      <c r="J513" s="7"/>
      <c r="K513" s="7"/>
      <c r="L513" s="7"/>
      <c r="M513" s="7"/>
      <c r="N513" s="8"/>
      <c r="O513" s="8"/>
      <c r="P513" s="8"/>
      <c r="Q513" s="7"/>
      <c r="R513" s="8"/>
      <c r="S513" s="7"/>
      <c r="T513" s="8"/>
    </row>
    <row r="514" spans="5:20" ht="16.5">
      <c r="E514" s="142"/>
      <c r="F514" s="7"/>
      <c r="G514" s="7"/>
      <c r="H514" s="7"/>
      <c r="I514" s="7"/>
      <c r="J514" s="7"/>
      <c r="K514" s="7"/>
      <c r="L514" s="7"/>
      <c r="M514" s="7"/>
      <c r="N514" s="8"/>
      <c r="O514" s="8"/>
      <c r="P514" s="8"/>
      <c r="Q514" s="7"/>
      <c r="R514" s="8"/>
      <c r="S514" s="7"/>
      <c r="T514" s="8"/>
    </row>
    <row r="515" spans="5:20" ht="16.5">
      <c r="E515" s="142"/>
      <c r="F515" s="7"/>
      <c r="G515" s="7"/>
      <c r="H515" s="7"/>
      <c r="I515" s="7"/>
      <c r="J515" s="7"/>
      <c r="K515" s="7"/>
      <c r="L515" s="7"/>
      <c r="M515" s="7"/>
      <c r="N515" s="8"/>
      <c r="O515" s="8"/>
      <c r="P515" s="8"/>
      <c r="Q515" s="7"/>
      <c r="R515" s="8"/>
      <c r="S515" s="7"/>
      <c r="T515" s="8"/>
    </row>
    <row r="516" spans="5:20" ht="16.5">
      <c r="E516" s="142"/>
      <c r="F516" s="7"/>
      <c r="G516" s="7"/>
      <c r="H516" s="7"/>
      <c r="I516" s="7"/>
      <c r="J516" s="7"/>
      <c r="K516" s="7"/>
      <c r="L516" s="7"/>
      <c r="M516" s="7"/>
      <c r="N516" s="8"/>
      <c r="O516" s="8"/>
      <c r="P516" s="8"/>
      <c r="Q516" s="7"/>
      <c r="R516" s="8"/>
      <c r="S516" s="7"/>
      <c r="T516" s="8"/>
    </row>
    <row r="517" spans="5:20" ht="16.5">
      <c r="E517" s="142"/>
      <c r="F517" s="7"/>
      <c r="G517" s="7"/>
      <c r="H517" s="7"/>
      <c r="I517" s="7"/>
      <c r="J517" s="7"/>
      <c r="K517" s="7"/>
      <c r="L517" s="7"/>
      <c r="M517" s="7"/>
      <c r="N517" s="8"/>
      <c r="O517" s="8"/>
      <c r="P517" s="8"/>
      <c r="Q517" s="7"/>
      <c r="R517" s="8"/>
      <c r="S517" s="7"/>
      <c r="T517" s="8"/>
    </row>
    <row r="518" spans="5:20" ht="16.5">
      <c r="E518" s="142"/>
      <c r="F518" s="7"/>
      <c r="G518" s="7"/>
      <c r="H518" s="7"/>
      <c r="I518" s="7"/>
      <c r="J518" s="7"/>
      <c r="K518" s="7"/>
      <c r="L518" s="7"/>
      <c r="M518" s="7"/>
      <c r="N518" s="8"/>
      <c r="O518" s="8"/>
      <c r="P518" s="8"/>
      <c r="Q518" s="7"/>
      <c r="R518" s="8"/>
      <c r="S518" s="7"/>
      <c r="T518" s="8"/>
    </row>
    <row r="519" spans="5:20" ht="16.5">
      <c r="E519" s="142"/>
      <c r="F519" s="7"/>
      <c r="G519" s="7"/>
      <c r="H519" s="7"/>
      <c r="I519" s="7"/>
      <c r="J519" s="7"/>
      <c r="K519" s="7"/>
      <c r="L519" s="7"/>
      <c r="M519" s="7"/>
      <c r="N519" s="8"/>
      <c r="O519" s="8"/>
      <c r="P519" s="8"/>
      <c r="Q519" s="7"/>
      <c r="R519" s="8"/>
      <c r="S519" s="7"/>
      <c r="T519" s="8"/>
    </row>
    <row r="520" spans="5:20" ht="16.5">
      <c r="E520" s="142"/>
      <c r="F520" s="7"/>
      <c r="G520" s="7"/>
      <c r="H520" s="7"/>
      <c r="I520" s="7"/>
      <c r="J520" s="7"/>
      <c r="K520" s="7"/>
      <c r="L520" s="7"/>
      <c r="M520" s="7"/>
      <c r="N520" s="8"/>
      <c r="O520" s="8"/>
      <c r="P520" s="8"/>
      <c r="Q520" s="7"/>
      <c r="R520" s="8"/>
      <c r="S520" s="7"/>
      <c r="T520" s="8"/>
    </row>
    <row r="521" spans="11:20" ht="16.5">
      <c r="K521" s="7"/>
      <c r="L521" s="7"/>
      <c r="M521" s="7"/>
      <c r="N521" s="8"/>
      <c r="O521" s="8"/>
      <c r="P521" s="8"/>
      <c r="Q521" s="7"/>
      <c r="R521" s="8"/>
      <c r="S521" s="7"/>
      <c r="T521" s="8"/>
    </row>
    <row r="522" spans="11:20" ht="16.5">
      <c r="K522" s="7"/>
      <c r="L522" s="7"/>
      <c r="M522" s="7"/>
      <c r="N522" s="8"/>
      <c r="O522" s="8"/>
      <c r="P522" s="8"/>
      <c r="Q522" s="7"/>
      <c r="R522" s="8"/>
      <c r="S522" s="7"/>
      <c r="T522" s="8"/>
    </row>
    <row r="523" spans="11:20" ht="16.5">
      <c r="K523" s="7"/>
      <c r="L523" s="7"/>
      <c r="M523" s="7"/>
      <c r="N523" s="8"/>
      <c r="O523" s="8"/>
      <c r="P523" s="8"/>
      <c r="Q523" s="7"/>
      <c r="R523" s="8"/>
      <c r="S523" s="7"/>
      <c r="T523" s="8"/>
    </row>
    <row r="524" spans="11:20" ht="16.5">
      <c r="K524" s="7"/>
      <c r="L524" s="7"/>
      <c r="M524" s="7"/>
      <c r="N524" s="8"/>
      <c r="O524" s="8"/>
      <c r="P524" s="8"/>
      <c r="Q524" s="7"/>
      <c r="R524" s="8"/>
      <c r="S524" s="7"/>
      <c r="T524" s="8"/>
    </row>
    <row r="525" spans="11:20" ht="16.5">
      <c r="K525" s="7"/>
      <c r="L525" s="7"/>
      <c r="M525" s="7"/>
      <c r="N525" s="8"/>
      <c r="O525" s="8"/>
      <c r="P525" s="8"/>
      <c r="Q525" s="7"/>
      <c r="R525" s="8"/>
      <c r="S525" s="7"/>
      <c r="T525" s="8"/>
    </row>
    <row r="526" spans="11:20" ht="16.5">
      <c r="K526" s="7"/>
      <c r="L526" s="7"/>
      <c r="M526" s="7"/>
      <c r="N526" s="8"/>
      <c r="O526" s="8"/>
      <c r="P526" s="8"/>
      <c r="Q526" s="7"/>
      <c r="R526" s="8"/>
      <c r="S526" s="7"/>
      <c r="T526" s="8"/>
    </row>
    <row r="527" spans="11:20" ht="16.5">
      <c r="K527" s="7"/>
      <c r="L527" s="7"/>
      <c r="M527" s="7"/>
      <c r="N527" s="8"/>
      <c r="O527" s="8"/>
      <c r="P527" s="8"/>
      <c r="Q527" s="7"/>
      <c r="R527" s="8"/>
      <c r="S527" s="7"/>
      <c r="T527" s="8"/>
    </row>
    <row r="528" spans="11:20" ht="16.5">
      <c r="K528" s="7"/>
      <c r="L528" s="7"/>
      <c r="M528" s="7"/>
      <c r="N528" s="8"/>
      <c r="O528" s="8"/>
      <c r="P528" s="8"/>
      <c r="Q528" s="7"/>
      <c r="R528" s="8"/>
      <c r="S528" s="7"/>
      <c r="T528" s="8"/>
    </row>
    <row r="529" spans="11:20" ht="16.5">
      <c r="K529" s="7"/>
      <c r="L529" s="7"/>
      <c r="M529" s="7"/>
      <c r="N529" s="8"/>
      <c r="O529" s="8"/>
      <c r="P529" s="8"/>
      <c r="Q529" s="7"/>
      <c r="R529" s="8"/>
      <c r="S529" s="7"/>
      <c r="T529" s="8"/>
    </row>
    <row r="530" spans="11:20" ht="16.5">
      <c r="K530" s="7"/>
      <c r="L530" s="7"/>
      <c r="M530" s="7"/>
      <c r="N530" s="8"/>
      <c r="O530" s="8"/>
      <c r="P530" s="8"/>
      <c r="Q530" s="7"/>
      <c r="R530" s="8"/>
      <c r="S530" s="7"/>
      <c r="T530" s="8"/>
    </row>
    <row r="531" spans="11:20" ht="16.5">
      <c r="K531" s="7"/>
      <c r="L531" s="7"/>
      <c r="M531" s="7"/>
      <c r="N531" s="8"/>
      <c r="O531" s="8"/>
      <c r="P531" s="8"/>
      <c r="Q531" s="7"/>
      <c r="R531" s="8"/>
      <c r="S531" s="7"/>
      <c r="T531" s="8"/>
    </row>
    <row r="532" spans="11:20" ht="16.5">
      <c r="K532" s="7"/>
      <c r="L532" s="7"/>
      <c r="M532" s="7"/>
      <c r="N532" s="8"/>
      <c r="O532" s="8"/>
      <c r="P532" s="8"/>
      <c r="Q532" s="7"/>
      <c r="R532" s="8"/>
      <c r="S532" s="7"/>
      <c r="T532" s="8"/>
    </row>
    <row r="533" spans="11:20" ht="16.5">
      <c r="K533" s="7"/>
      <c r="L533" s="7"/>
      <c r="M533" s="7"/>
      <c r="N533" s="8"/>
      <c r="O533" s="8"/>
      <c r="P533" s="8"/>
      <c r="Q533" s="7"/>
      <c r="R533" s="8"/>
      <c r="S533" s="7"/>
      <c r="T533" s="8"/>
    </row>
    <row r="534" spans="11:20" ht="16.5">
      <c r="K534" s="7"/>
      <c r="L534" s="7"/>
      <c r="M534" s="7"/>
      <c r="N534" s="8"/>
      <c r="O534" s="8"/>
      <c r="P534" s="8"/>
      <c r="Q534" s="7"/>
      <c r="R534" s="8"/>
      <c r="S534" s="7"/>
      <c r="T534" s="8"/>
    </row>
    <row r="535" spans="11:20" ht="16.5">
      <c r="K535" s="7"/>
      <c r="L535" s="7"/>
      <c r="M535" s="7"/>
      <c r="N535" s="8"/>
      <c r="O535" s="8"/>
      <c r="P535" s="8"/>
      <c r="Q535" s="7"/>
      <c r="R535" s="8"/>
      <c r="S535" s="7"/>
      <c r="T535" s="8"/>
    </row>
    <row r="536" spans="11:20" ht="16.5">
      <c r="K536" s="7"/>
      <c r="L536" s="7"/>
      <c r="M536" s="7"/>
      <c r="N536" s="8"/>
      <c r="O536" s="8"/>
      <c r="P536" s="8"/>
      <c r="Q536" s="7"/>
      <c r="R536" s="8"/>
      <c r="S536" s="7"/>
      <c r="T536" s="8"/>
    </row>
    <row r="537" spans="11:20" ht="16.5">
      <c r="K537" s="7"/>
      <c r="L537" s="7"/>
      <c r="M537" s="7"/>
      <c r="N537" s="8"/>
      <c r="O537" s="8"/>
      <c r="P537" s="8"/>
      <c r="Q537" s="7"/>
      <c r="R537" s="8"/>
      <c r="S537" s="7"/>
      <c r="T537" s="8"/>
    </row>
    <row r="538" spans="11:20" ht="16.5">
      <c r="K538" s="7"/>
      <c r="L538" s="7"/>
      <c r="M538" s="7"/>
      <c r="N538" s="8"/>
      <c r="O538" s="8"/>
      <c r="P538" s="8"/>
      <c r="Q538" s="7"/>
      <c r="R538" s="8"/>
      <c r="S538" s="7"/>
      <c r="T538" s="8"/>
    </row>
    <row r="539" spans="11:20" ht="16.5">
      <c r="K539" s="7"/>
      <c r="L539" s="7"/>
      <c r="M539" s="7"/>
      <c r="N539" s="8"/>
      <c r="O539" s="8"/>
      <c r="P539" s="8"/>
      <c r="Q539" s="7"/>
      <c r="R539" s="8"/>
      <c r="S539" s="7"/>
      <c r="T539" s="8"/>
    </row>
    <row r="540" spans="11:20" ht="16.5">
      <c r="K540" s="7"/>
      <c r="L540" s="7"/>
      <c r="M540" s="7"/>
      <c r="N540" s="8"/>
      <c r="O540" s="8"/>
      <c r="P540" s="8"/>
      <c r="Q540" s="7"/>
      <c r="R540" s="8"/>
      <c r="S540" s="7"/>
      <c r="T540" s="8"/>
    </row>
    <row r="541" spans="11:20" ht="16.5">
      <c r="K541" s="7"/>
      <c r="L541" s="7"/>
      <c r="M541" s="7"/>
      <c r="N541" s="8"/>
      <c r="O541" s="8"/>
      <c r="P541" s="8"/>
      <c r="Q541" s="7"/>
      <c r="R541" s="8"/>
      <c r="S541" s="7"/>
      <c r="T541" s="8"/>
    </row>
    <row r="542" spans="11:20" ht="16.5">
      <c r="K542" s="7"/>
      <c r="L542" s="7"/>
      <c r="M542" s="7"/>
      <c r="N542" s="8"/>
      <c r="O542" s="8"/>
      <c r="P542" s="8"/>
      <c r="Q542" s="7"/>
      <c r="R542" s="8"/>
      <c r="S542" s="7"/>
      <c r="T542" s="8"/>
    </row>
    <row r="543" spans="11:20" ht="16.5">
      <c r="K543" s="7"/>
      <c r="L543" s="7"/>
      <c r="M543" s="7"/>
      <c r="N543" s="8"/>
      <c r="O543" s="8"/>
      <c r="P543" s="8"/>
      <c r="Q543" s="7"/>
      <c r="R543" s="8"/>
      <c r="S543" s="7"/>
      <c r="T543" s="8"/>
    </row>
    <row r="544" spans="11:20" ht="16.5">
      <c r="K544" s="7"/>
      <c r="L544" s="7"/>
      <c r="M544" s="7"/>
      <c r="N544" s="8"/>
      <c r="O544" s="8"/>
      <c r="P544" s="8"/>
      <c r="Q544" s="7"/>
      <c r="R544" s="8"/>
      <c r="S544" s="7"/>
      <c r="T544" s="8"/>
    </row>
    <row r="545" spans="11:20" ht="16.5">
      <c r="K545" s="7"/>
      <c r="L545" s="7"/>
      <c r="M545" s="7"/>
      <c r="N545" s="8"/>
      <c r="O545" s="8"/>
      <c r="P545" s="8"/>
      <c r="Q545" s="7"/>
      <c r="R545" s="8"/>
      <c r="S545" s="7"/>
      <c r="T545" s="8"/>
    </row>
    <row r="546" spans="11:20" ht="16.5">
      <c r="K546" s="7"/>
      <c r="L546" s="7"/>
      <c r="M546" s="7"/>
      <c r="N546" s="8"/>
      <c r="O546" s="8"/>
      <c r="P546" s="8"/>
      <c r="Q546" s="7"/>
      <c r="R546" s="8"/>
      <c r="S546" s="7"/>
      <c r="T546" s="8"/>
    </row>
    <row r="547" spans="11:20" ht="16.5">
      <c r="K547" s="7"/>
      <c r="L547" s="7"/>
      <c r="M547" s="7"/>
      <c r="N547" s="8"/>
      <c r="O547" s="8"/>
      <c r="P547" s="8"/>
      <c r="Q547" s="7"/>
      <c r="R547" s="8"/>
      <c r="S547" s="7"/>
      <c r="T547" s="8"/>
    </row>
    <row r="548" spans="11:20" ht="16.5">
      <c r="K548" s="7"/>
      <c r="L548" s="7"/>
      <c r="M548" s="7"/>
      <c r="N548" s="8"/>
      <c r="O548" s="8"/>
      <c r="P548" s="8"/>
      <c r="Q548" s="7"/>
      <c r="R548" s="8"/>
      <c r="S548" s="7"/>
      <c r="T548" s="8"/>
    </row>
    <row r="549" spans="11:20" ht="16.5">
      <c r="K549" s="7"/>
      <c r="L549" s="7"/>
      <c r="M549" s="7"/>
      <c r="N549" s="8"/>
      <c r="O549" s="8"/>
      <c r="P549" s="8"/>
      <c r="Q549" s="7"/>
      <c r="R549" s="8"/>
      <c r="S549" s="7"/>
      <c r="T549" s="8"/>
    </row>
    <row r="550" spans="11:20" ht="16.5">
      <c r="K550" s="7"/>
      <c r="L550" s="7"/>
      <c r="M550" s="7"/>
      <c r="N550" s="8"/>
      <c r="O550" s="8"/>
      <c r="P550" s="8"/>
      <c r="Q550" s="7"/>
      <c r="R550" s="8"/>
      <c r="S550" s="7"/>
      <c r="T550" s="8"/>
    </row>
    <row r="551" spans="11:20" ht="16.5">
      <c r="K551" s="7"/>
      <c r="L551" s="7"/>
      <c r="M551" s="7"/>
      <c r="N551" s="8"/>
      <c r="O551" s="8"/>
      <c r="P551" s="8"/>
      <c r="Q551" s="7"/>
      <c r="R551" s="8"/>
      <c r="S551" s="7"/>
      <c r="T551" s="8"/>
    </row>
    <row r="552" spans="11:20" ht="16.5">
      <c r="K552" s="7"/>
      <c r="L552" s="7"/>
      <c r="M552" s="7"/>
      <c r="N552" s="8"/>
      <c r="O552" s="8"/>
      <c r="P552" s="8"/>
      <c r="Q552" s="7"/>
      <c r="R552" s="8"/>
      <c r="S552" s="7"/>
      <c r="T552" s="8"/>
    </row>
    <row r="553" spans="11:20" ht="16.5">
      <c r="K553" s="7"/>
      <c r="L553" s="7"/>
      <c r="M553" s="7"/>
      <c r="N553" s="8"/>
      <c r="O553" s="8"/>
      <c r="P553" s="8"/>
      <c r="Q553" s="7"/>
      <c r="R553" s="8"/>
      <c r="S553" s="7"/>
      <c r="T553" s="8"/>
    </row>
    <row r="554" spans="11:20" ht="16.5">
      <c r="K554" s="7"/>
      <c r="L554" s="7"/>
      <c r="M554" s="7"/>
      <c r="N554" s="8"/>
      <c r="O554" s="8"/>
      <c r="P554" s="8"/>
      <c r="Q554" s="7"/>
      <c r="R554" s="8"/>
      <c r="S554" s="7"/>
      <c r="T554" s="8"/>
    </row>
    <row r="555" spans="11:20" ht="16.5">
      <c r="K555" s="7"/>
      <c r="L555" s="7"/>
      <c r="M555" s="7"/>
      <c r="N555" s="8"/>
      <c r="O555" s="8"/>
      <c r="P555" s="8"/>
      <c r="Q555" s="7"/>
      <c r="R555" s="8"/>
      <c r="S555" s="7"/>
      <c r="T555" s="8"/>
    </row>
    <row r="556" spans="11:20" ht="16.5">
      <c r="K556" s="7"/>
      <c r="L556" s="7"/>
      <c r="M556" s="7"/>
      <c r="N556" s="8"/>
      <c r="O556" s="8"/>
      <c r="P556" s="8"/>
      <c r="Q556" s="7"/>
      <c r="R556" s="8"/>
      <c r="S556" s="7"/>
      <c r="T556" s="8"/>
    </row>
    <row r="557" spans="11:20" ht="16.5">
      <c r="K557" s="7"/>
      <c r="L557" s="7"/>
      <c r="M557" s="7"/>
      <c r="N557" s="8"/>
      <c r="O557" s="8"/>
      <c r="P557" s="8"/>
      <c r="Q557" s="7"/>
      <c r="R557" s="8"/>
      <c r="S557" s="7"/>
      <c r="T557" s="8"/>
    </row>
    <row r="558" spans="11:20" ht="16.5">
      <c r="K558" s="7"/>
      <c r="L558" s="7"/>
      <c r="M558" s="7"/>
      <c r="N558" s="8"/>
      <c r="O558" s="8"/>
      <c r="P558" s="8"/>
      <c r="Q558" s="7"/>
      <c r="R558" s="8"/>
      <c r="S558" s="7"/>
      <c r="T558" s="8"/>
    </row>
    <row r="559" spans="11:20" ht="16.5">
      <c r="K559" s="7"/>
      <c r="L559" s="7"/>
      <c r="M559" s="7"/>
      <c r="N559" s="8"/>
      <c r="O559" s="8"/>
      <c r="P559" s="8"/>
      <c r="Q559" s="7"/>
      <c r="R559" s="8"/>
      <c r="S559" s="7"/>
      <c r="T559" s="8"/>
    </row>
    <row r="560" spans="11:20" ht="16.5">
      <c r="K560" s="7"/>
      <c r="L560" s="7"/>
      <c r="M560" s="7"/>
      <c r="N560" s="8"/>
      <c r="O560" s="8"/>
      <c r="P560" s="8"/>
      <c r="Q560" s="7"/>
      <c r="R560" s="8"/>
      <c r="S560" s="7"/>
      <c r="T560" s="8"/>
    </row>
    <row r="561" spans="11:20" ht="16.5">
      <c r="K561" s="7"/>
      <c r="L561" s="7"/>
      <c r="M561" s="7"/>
      <c r="N561" s="8"/>
      <c r="O561" s="8"/>
      <c r="P561" s="8"/>
      <c r="Q561" s="7"/>
      <c r="R561" s="8"/>
      <c r="S561" s="7"/>
      <c r="T561" s="8"/>
    </row>
    <row r="562" spans="11:20" ht="16.5">
      <c r="K562" s="7"/>
      <c r="L562" s="7"/>
      <c r="M562" s="7"/>
      <c r="N562" s="8"/>
      <c r="O562" s="8"/>
      <c r="P562" s="8"/>
      <c r="Q562" s="7"/>
      <c r="R562" s="8"/>
      <c r="S562" s="7"/>
      <c r="T562" s="8"/>
    </row>
    <row r="563" spans="11:20" ht="16.5">
      <c r="K563" s="7"/>
      <c r="L563" s="7"/>
      <c r="M563" s="7"/>
      <c r="N563" s="8"/>
      <c r="O563" s="8"/>
      <c r="P563" s="8"/>
      <c r="Q563" s="7"/>
      <c r="R563" s="8"/>
      <c r="S563" s="7"/>
      <c r="T563" s="8"/>
    </row>
    <row r="564" spans="11:20" ht="16.5">
      <c r="K564" s="7"/>
      <c r="L564" s="7"/>
      <c r="M564" s="7"/>
      <c r="N564" s="8"/>
      <c r="O564" s="8"/>
      <c r="P564" s="8"/>
      <c r="Q564" s="7"/>
      <c r="R564" s="8"/>
      <c r="S564" s="7"/>
      <c r="T564" s="8"/>
    </row>
    <row r="565" spans="11:20" ht="16.5">
      <c r="K565" s="7"/>
      <c r="L565" s="7"/>
      <c r="M565" s="7"/>
      <c r="N565" s="8"/>
      <c r="O565" s="8"/>
      <c r="P565" s="8"/>
      <c r="Q565" s="7"/>
      <c r="R565" s="8"/>
      <c r="S565" s="7"/>
      <c r="T565" s="8"/>
    </row>
    <row r="566" spans="11:20" ht="16.5">
      <c r="K566" s="7"/>
      <c r="L566" s="7"/>
      <c r="M566" s="7"/>
      <c r="N566" s="8"/>
      <c r="O566" s="8"/>
      <c r="P566" s="8"/>
      <c r="Q566" s="7"/>
      <c r="R566" s="8"/>
      <c r="S566" s="7"/>
      <c r="T566" s="8"/>
    </row>
    <row r="567" spans="11:20" ht="16.5">
      <c r="K567" s="7"/>
      <c r="L567" s="7"/>
      <c r="M567" s="7"/>
      <c r="N567" s="8"/>
      <c r="O567" s="8"/>
      <c r="P567" s="8"/>
      <c r="Q567" s="7"/>
      <c r="R567" s="8"/>
      <c r="S567" s="7"/>
      <c r="T567" s="8"/>
    </row>
    <row r="568" spans="11:20" ht="16.5">
      <c r="K568" s="7"/>
      <c r="L568" s="7"/>
      <c r="M568" s="7"/>
      <c r="N568" s="8"/>
      <c r="O568" s="8"/>
      <c r="P568" s="8"/>
      <c r="Q568" s="7"/>
      <c r="R568" s="8"/>
      <c r="S568" s="7"/>
      <c r="T568" s="8"/>
    </row>
    <row r="569" spans="11:20" ht="16.5">
      <c r="K569" s="7"/>
      <c r="L569" s="7"/>
      <c r="M569" s="7"/>
      <c r="N569" s="8"/>
      <c r="O569" s="8"/>
      <c r="P569" s="8"/>
      <c r="Q569" s="7"/>
      <c r="R569" s="8"/>
      <c r="S569" s="7"/>
      <c r="T569" s="8"/>
    </row>
    <row r="570" spans="11:20" ht="16.5">
      <c r="K570" s="7"/>
      <c r="L570" s="7"/>
      <c r="M570" s="7"/>
      <c r="N570" s="8"/>
      <c r="O570" s="8"/>
      <c r="P570" s="8"/>
      <c r="Q570" s="7"/>
      <c r="R570" s="8"/>
      <c r="S570" s="7"/>
      <c r="T570" s="8"/>
    </row>
    <row r="571" spans="11:20" ht="16.5">
      <c r="K571" s="7"/>
      <c r="L571" s="7"/>
      <c r="M571" s="7"/>
      <c r="N571" s="8"/>
      <c r="O571" s="8"/>
      <c r="P571" s="8"/>
      <c r="Q571" s="7"/>
      <c r="R571" s="8"/>
      <c r="S571" s="7"/>
      <c r="T571" s="8"/>
    </row>
    <row r="572" spans="11:20" ht="16.5">
      <c r="K572" s="7"/>
      <c r="L572" s="7"/>
      <c r="M572" s="7"/>
      <c r="N572" s="8"/>
      <c r="O572" s="8"/>
      <c r="P572" s="8"/>
      <c r="Q572" s="7"/>
      <c r="R572" s="8"/>
      <c r="S572" s="7"/>
      <c r="T572" s="8"/>
    </row>
    <row r="573" spans="11:20" ht="16.5">
      <c r="K573" s="7"/>
      <c r="L573" s="7"/>
      <c r="M573" s="7"/>
      <c r="N573" s="8"/>
      <c r="O573" s="8"/>
      <c r="P573" s="8"/>
      <c r="Q573" s="7"/>
      <c r="R573" s="8"/>
      <c r="S573" s="7"/>
      <c r="T573" s="8"/>
    </row>
    <row r="574" spans="11:20" ht="16.5">
      <c r="K574" s="7"/>
      <c r="L574" s="7"/>
      <c r="M574" s="7"/>
      <c r="N574" s="8"/>
      <c r="O574" s="8"/>
      <c r="P574" s="8"/>
      <c r="Q574" s="7"/>
      <c r="R574" s="8"/>
      <c r="S574" s="7"/>
      <c r="T574" s="8"/>
    </row>
    <row r="575" spans="11:20" ht="16.5">
      <c r="K575" s="7"/>
      <c r="L575" s="7"/>
      <c r="M575" s="7"/>
      <c r="N575" s="8"/>
      <c r="O575" s="8"/>
      <c r="P575" s="8"/>
      <c r="Q575" s="7"/>
      <c r="R575" s="8"/>
      <c r="S575" s="7"/>
      <c r="T575" s="8"/>
    </row>
    <row r="576" spans="11:20" ht="16.5">
      <c r="K576" s="7"/>
      <c r="L576" s="7"/>
      <c r="M576" s="7"/>
      <c r="N576" s="8"/>
      <c r="O576" s="8"/>
      <c r="P576" s="8"/>
      <c r="Q576" s="7"/>
      <c r="R576" s="8"/>
      <c r="S576" s="7"/>
      <c r="T576" s="8"/>
    </row>
    <row r="577" spans="11:20" ht="16.5">
      <c r="K577" s="7"/>
      <c r="L577" s="7"/>
      <c r="M577" s="7"/>
      <c r="N577" s="8"/>
      <c r="O577" s="8"/>
      <c r="P577" s="8"/>
      <c r="Q577" s="7"/>
      <c r="R577" s="8"/>
      <c r="S577" s="7"/>
      <c r="T577" s="8"/>
    </row>
    <row r="578" spans="11:20" ht="16.5">
      <c r="K578" s="7"/>
      <c r="L578" s="7"/>
      <c r="M578" s="7"/>
      <c r="N578" s="8"/>
      <c r="O578" s="8"/>
      <c r="P578" s="8"/>
      <c r="Q578" s="7"/>
      <c r="R578" s="8"/>
      <c r="S578" s="7"/>
      <c r="T578" s="8"/>
    </row>
    <row r="579" spans="11:20" ht="16.5">
      <c r="K579" s="7"/>
      <c r="L579" s="7"/>
      <c r="M579" s="7"/>
      <c r="N579" s="8"/>
      <c r="O579" s="8"/>
      <c r="P579" s="8"/>
      <c r="Q579" s="7"/>
      <c r="R579" s="8"/>
      <c r="S579" s="7"/>
      <c r="T579" s="8"/>
    </row>
    <row r="580" spans="11:20" ht="16.5">
      <c r="K580" s="7"/>
      <c r="L580" s="7"/>
      <c r="M580" s="7"/>
      <c r="N580" s="8"/>
      <c r="O580" s="8"/>
      <c r="P580" s="8"/>
      <c r="Q580" s="7"/>
      <c r="R580" s="8"/>
      <c r="S580" s="7"/>
      <c r="T580" s="8"/>
    </row>
    <row r="581" spans="11:20" ht="16.5">
      <c r="K581" s="7"/>
      <c r="L581" s="7"/>
      <c r="M581" s="7"/>
      <c r="N581" s="8"/>
      <c r="O581" s="8"/>
      <c r="P581" s="8"/>
      <c r="Q581" s="7"/>
      <c r="R581" s="8"/>
      <c r="S581" s="7"/>
      <c r="T581" s="8"/>
    </row>
    <row r="582" spans="11:20" ht="16.5">
      <c r="K582" s="7"/>
      <c r="L582" s="7"/>
      <c r="M582" s="7"/>
      <c r="N582" s="8"/>
      <c r="O582" s="8"/>
      <c r="P582" s="8"/>
      <c r="Q582" s="7"/>
      <c r="R582" s="8"/>
      <c r="S582" s="7"/>
      <c r="T582" s="8"/>
    </row>
    <row r="583" spans="11:20" ht="16.5">
      <c r="K583" s="7"/>
      <c r="L583" s="7"/>
      <c r="M583" s="7"/>
      <c r="N583" s="8"/>
      <c r="O583" s="8"/>
      <c r="P583" s="8"/>
      <c r="Q583" s="7"/>
      <c r="R583" s="8"/>
      <c r="S583" s="7"/>
      <c r="T583" s="8"/>
    </row>
    <row r="584" spans="11:20" ht="16.5">
      <c r="K584" s="7"/>
      <c r="L584" s="7"/>
      <c r="M584" s="7"/>
      <c r="N584" s="8"/>
      <c r="O584" s="8"/>
      <c r="P584" s="8"/>
      <c r="Q584" s="7"/>
      <c r="R584" s="8"/>
      <c r="S584" s="7"/>
      <c r="T584" s="8"/>
    </row>
    <row r="585" spans="11:20" ht="16.5">
      <c r="K585" s="7"/>
      <c r="L585" s="7"/>
      <c r="M585" s="7"/>
      <c r="N585" s="8"/>
      <c r="O585" s="8"/>
      <c r="P585" s="8"/>
      <c r="Q585" s="7"/>
      <c r="R585" s="8"/>
      <c r="S585" s="7"/>
      <c r="T585" s="8"/>
    </row>
    <row r="586" spans="11:20" ht="16.5">
      <c r="K586" s="7"/>
      <c r="L586" s="7"/>
      <c r="M586" s="7"/>
      <c r="N586" s="8"/>
      <c r="O586" s="8"/>
      <c r="P586" s="8"/>
      <c r="Q586" s="7"/>
      <c r="R586" s="8"/>
      <c r="S586" s="7"/>
      <c r="T586" s="8"/>
    </row>
    <row r="587" spans="11:20" ht="16.5">
      <c r="K587" s="7"/>
      <c r="L587" s="7"/>
      <c r="M587" s="7"/>
      <c r="N587" s="8"/>
      <c r="O587" s="8"/>
      <c r="P587" s="8"/>
      <c r="Q587" s="7"/>
      <c r="R587" s="8"/>
      <c r="S587" s="7"/>
      <c r="T587" s="8"/>
    </row>
    <row r="588" spans="11:20" ht="16.5">
      <c r="K588" s="7"/>
      <c r="L588" s="7"/>
      <c r="M588" s="7"/>
      <c r="N588" s="8"/>
      <c r="O588" s="8"/>
      <c r="P588" s="8"/>
      <c r="Q588" s="7"/>
      <c r="R588" s="8"/>
      <c r="S588" s="7"/>
      <c r="T588" s="8"/>
    </row>
    <row r="589" spans="11:20" ht="16.5">
      <c r="K589" s="7"/>
      <c r="L589" s="7"/>
      <c r="M589" s="7"/>
      <c r="N589" s="8"/>
      <c r="O589" s="8"/>
      <c r="P589" s="8"/>
      <c r="Q589" s="7"/>
      <c r="R589" s="8"/>
      <c r="S589" s="7"/>
      <c r="T589" s="8"/>
    </row>
    <row r="590" spans="11:20" ht="16.5">
      <c r="K590" s="7"/>
      <c r="L590" s="7"/>
      <c r="M590" s="7"/>
      <c r="N590" s="8"/>
      <c r="O590" s="8"/>
      <c r="P590" s="8"/>
      <c r="Q590" s="7"/>
      <c r="R590" s="8"/>
      <c r="S590" s="7"/>
      <c r="T590" s="8"/>
    </row>
    <row r="591" spans="11:20" ht="16.5">
      <c r="K591" s="7"/>
      <c r="L591" s="7"/>
      <c r="M591" s="7"/>
      <c r="N591" s="8"/>
      <c r="O591" s="8"/>
      <c r="P591" s="8"/>
      <c r="Q591" s="7"/>
      <c r="R591" s="8"/>
      <c r="S591" s="7"/>
      <c r="T591" s="8"/>
    </row>
    <row r="592" spans="11:20" ht="16.5">
      <c r="K592" s="7"/>
      <c r="L592" s="7"/>
      <c r="M592" s="7"/>
      <c r="N592" s="8"/>
      <c r="O592" s="8"/>
      <c r="P592" s="8"/>
      <c r="Q592" s="7"/>
      <c r="R592" s="8"/>
      <c r="S592" s="7"/>
      <c r="T592" s="8"/>
    </row>
    <row r="593" spans="11:20" ht="16.5">
      <c r="K593" s="7"/>
      <c r="L593" s="7"/>
      <c r="M593" s="7"/>
      <c r="N593" s="8"/>
      <c r="O593" s="8"/>
      <c r="P593" s="8"/>
      <c r="Q593" s="7"/>
      <c r="R593" s="8"/>
      <c r="S593" s="7"/>
      <c r="T593" s="8"/>
    </row>
    <row r="594" spans="11:20" ht="16.5">
      <c r="K594" s="7"/>
      <c r="L594" s="7"/>
      <c r="M594" s="7"/>
      <c r="N594" s="8"/>
      <c r="O594" s="8"/>
      <c r="P594" s="8"/>
      <c r="Q594" s="7"/>
      <c r="R594" s="8"/>
      <c r="S594" s="7"/>
      <c r="T594" s="8"/>
    </row>
    <row r="595" spans="11:20" ht="16.5">
      <c r="K595" s="7"/>
      <c r="L595" s="7"/>
      <c r="M595" s="7"/>
      <c r="N595" s="8"/>
      <c r="O595" s="8"/>
      <c r="P595" s="8"/>
      <c r="Q595" s="7"/>
      <c r="R595" s="8"/>
      <c r="S595" s="7"/>
      <c r="T595" s="8"/>
    </row>
    <row r="596" spans="11:20" ht="16.5">
      <c r="K596" s="7"/>
      <c r="L596" s="7"/>
      <c r="M596" s="7"/>
      <c r="N596" s="8"/>
      <c r="O596" s="8"/>
      <c r="P596" s="8"/>
      <c r="Q596" s="7"/>
      <c r="R596" s="8"/>
      <c r="S596" s="7"/>
      <c r="T596" s="8"/>
    </row>
    <row r="597" spans="11:20" ht="16.5">
      <c r="K597" s="7"/>
      <c r="L597" s="7"/>
      <c r="M597" s="7"/>
      <c r="N597" s="8"/>
      <c r="O597" s="8"/>
      <c r="P597" s="8"/>
      <c r="Q597" s="7"/>
      <c r="R597" s="8"/>
      <c r="S597" s="7"/>
      <c r="T597" s="8"/>
    </row>
    <row r="598" spans="11:20" ht="16.5">
      <c r="K598" s="7"/>
      <c r="L598" s="7"/>
      <c r="M598" s="7"/>
      <c r="N598" s="8"/>
      <c r="O598" s="8"/>
      <c r="P598" s="8"/>
      <c r="Q598" s="7"/>
      <c r="R598" s="8"/>
      <c r="S598" s="7"/>
      <c r="T598" s="8"/>
    </row>
    <row r="599" spans="11:20" ht="16.5">
      <c r="K599" s="7"/>
      <c r="L599" s="7"/>
      <c r="M599" s="7"/>
      <c r="N599" s="8"/>
      <c r="O599" s="8"/>
      <c r="P599" s="8"/>
      <c r="Q599" s="7"/>
      <c r="R599" s="8"/>
      <c r="S599" s="7"/>
      <c r="T599" s="8"/>
    </row>
    <row r="600" spans="11:20" ht="16.5">
      <c r="K600" s="7"/>
      <c r="L600" s="7"/>
      <c r="M600" s="7"/>
      <c r="N600" s="8"/>
      <c r="O600" s="8"/>
      <c r="P600" s="8"/>
      <c r="Q600" s="7"/>
      <c r="R600" s="8"/>
      <c r="S600" s="7"/>
      <c r="T600" s="8"/>
    </row>
    <row r="601" spans="11:20" ht="16.5">
      <c r="K601" s="7"/>
      <c r="L601" s="7"/>
      <c r="M601" s="7"/>
      <c r="N601" s="8"/>
      <c r="O601" s="8"/>
      <c r="P601" s="8"/>
      <c r="Q601" s="7"/>
      <c r="R601" s="8"/>
      <c r="S601" s="7"/>
      <c r="T601" s="8"/>
    </row>
    <row r="602" spans="11:20" ht="16.5">
      <c r="K602" s="7"/>
      <c r="L602" s="7"/>
      <c r="M602" s="7"/>
      <c r="N602" s="8"/>
      <c r="O602" s="8"/>
      <c r="P602" s="8"/>
      <c r="Q602" s="7"/>
      <c r="R602" s="8"/>
      <c r="S602" s="7"/>
      <c r="T602" s="8"/>
    </row>
    <row r="603" spans="11:20" ht="16.5">
      <c r="K603" s="7"/>
      <c r="L603" s="7"/>
      <c r="M603" s="7"/>
      <c r="N603" s="8"/>
      <c r="O603" s="8"/>
      <c r="P603" s="8"/>
      <c r="Q603" s="7"/>
      <c r="R603" s="8"/>
      <c r="S603" s="7"/>
      <c r="T603" s="8"/>
    </row>
    <row r="604" spans="11:20" ht="16.5">
      <c r="K604" s="7"/>
      <c r="L604" s="7"/>
      <c r="M604" s="7"/>
      <c r="N604" s="8"/>
      <c r="O604" s="8"/>
      <c r="P604" s="8"/>
      <c r="Q604" s="7"/>
      <c r="R604" s="8"/>
      <c r="S604" s="7"/>
      <c r="T604" s="8"/>
    </row>
    <row r="605" spans="11:20" ht="16.5">
      <c r="K605" s="7"/>
      <c r="L605" s="7"/>
      <c r="M605" s="7"/>
      <c r="N605" s="8"/>
      <c r="O605" s="8"/>
      <c r="P605" s="8"/>
      <c r="Q605" s="7"/>
      <c r="R605" s="8"/>
      <c r="S605" s="7"/>
      <c r="T605" s="8"/>
    </row>
    <row r="606" spans="11:20" ht="16.5">
      <c r="K606" s="7"/>
      <c r="L606" s="7"/>
      <c r="M606" s="7"/>
      <c r="N606" s="8"/>
      <c r="O606" s="8"/>
      <c r="P606" s="8"/>
      <c r="Q606" s="7"/>
      <c r="R606" s="8"/>
      <c r="S606" s="7"/>
      <c r="T606" s="8"/>
    </row>
    <row r="607" spans="11:20" ht="16.5">
      <c r="K607" s="7"/>
      <c r="L607" s="7"/>
      <c r="M607" s="7"/>
      <c r="N607" s="8"/>
      <c r="O607" s="8"/>
      <c r="P607" s="8"/>
      <c r="Q607" s="7"/>
      <c r="R607" s="8"/>
      <c r="S607" s="7"/>
      <c r="T607" s="8"/>
    </row>
    <row r="608" spans="11:20" ht="16.5">
      <c r="K608" s="7"/>
      <c r="L608" s="7"/>
      <c r="M608" s="7"/>
      <c r="N608" s="8"/>
      <c r="O608" s="8"/>
      <c r="P608" s="8"/>
      <c r="Q608" s="7"/>
      <c r="R608" s="8"/>
      <c r="S608" s="7"/>
      <c r="T608" s="8"/>
    </row>
    <row r="609" spans="11:20" ht="16.5">
      <c r="K609" s="7"/>
      <c r="L609" s="7"/>
      <c r="M609" s="7"/>
      <c r="N609" s="8"/>
      <c r="O609" s="8"/>
      <c r="P609" s="8"/>
      <c r="Q609" s="7"/>
      <c r="R609" s="8"/>
      <c r="S609" s="7"/>
      <c r="T609" s="8"/>
    </row>
    <row r="610" spans="11:20" ht="16.5">
      <c r="K610" s="7"/>
      <c r="L610" s="7"/>
      <c r="M610" s="7"/>
      <c r="N610" s="8"/>
      <c r="O610" s="8"/>
      <c r="P610" s="8"/>
      <c r="Q610" s="7"/>
      <c r="R610" s="8"/>
      <c r="S610" s="7"/>
      <c r="T610" s="8"/>
    </row>
    <row r="611" spans="11:20" ht="16.5">
      <c r="K611" s="7"/>
      <c r="L611" s="7"/>
      <c r="M611" s="7"/>
      <c r="N611" s="8"/>
      <c r="O611" s="8"/>
      <c r="P611" s="8"/>
      <c r="Q611" s="7"/>
      <c r="R611" s="8"/>
      <c r="S611" s="7"/>
      <c r="T611" s="8"/>
    </row>
    <row r="612" spans="11:20" ht="16.5">
      <c r="K612" s="7"/>
      <c r="L612" s="7"/>
      <c r="M612" s="7"/>
      <c r="N612" s="8"/>
      <c r="O612" s="8"/>
      <c r="P612" s="8"/>
      <c r="Q612" s="7"/>
      <c r="R612" s="8"/>
      <c r="S612" s="7"/>
      <c r="T612" s="8"/>
    </row>
    <row r="613" spans="11:20" ht="16.5">
      <c r="K613" s="7"/>
      <c r="L613" s="7"/>
      <c r="M613" s="7"/>
      <c r="N613" s="8"/>
      <c r="O613" s="8"/>
      <c r="P613" s="8"/>
      <c r="Q613" s="7"/>
      <c r="R613" s="8"/>
      <c r="S613" s="7"/>
      <c r="T613" s="8"/>
    </row>
    <row r="614" spans="11:20" ht="16.5">
      <c r="K614" s="7"/>
      <c r="L614" s="7"/>
      <c r="M614" s="7"/>
      <c r="N614" s="8"/>
      <c r="O614" s="8"/>
      <c r="P614" s="8"/>
      <c r="Q614" s="7"/>
      <c r="R614" s="8"/>
      <c r="S614" s="7"/>
      <c r="T614" s="8"/>
    </row>
    <row r="615" spans="11:20" ht="16.5">
      <c r="K615" s="7"/>
      <c r="L615" s="7"/>
      <c r="M615" s="7"/>
      <c r="N615" s="8"/>
      <c r="O615" s="8"/>
      <c r="P615" s="8"/>
      <c r="Q615" s="7"/>
      <c r="R615" s="8"/>
      <c r="S615" s="7"/>
      <c r="T615" s="8"/>
    </row>
    <row r="616" spans="11:20" ht="16.5">
      <c r="K616" s="7"/>
      <c r="L616" s="7"/>
      <c r="M616" s="7"/>
      <c r="N616" s="8"/>
      <c r="O616" s="8"/>
      <c r="P616" s="8"/>
      <c r="Q616" s="7"/>
      <c r="R616" s="8"/>
      <c r="S616" s="7"/>
      <c r="T616" s="8"/>
    </row>
    <row r="617" spans="11:20" ht="16.5">
      <c r="K617" s="7"/>
      <c r="L617" s="7"/>
      <c r="M617" s="7"/>
      <c r="N617" s="8"/>
      <c r="O617" s="8"/>
      <c r="P617" s="8"/>
      <c r="Q617" s="7"/>
      <c r="R617" s="8"/>
      <c r="S617" s="7"/>
      <c r="T617" s="8"/>
    </row>
    <row r="618" spans="11:20" ht="16.5">
      <c r="K618" s="7"/>
      <c r="L618" s="7"/>
      <c r="M618" s="7"/>
      <c r="N618" s="8"/>
      <c r="O618" s="8"/>
      <c r="P618" s="8"/>
      <c r="Q618" s="7"/>
      <c r="R618" s="8"/>
      <c r="S618" s="7"/>
      <c r="T618" s="8"/>
    </row>
    <row r="619" spans="11:20" ht="16.5">
      <c r="K619" s="7"/>
      <c r="L619" s="7"/>
      <c r="M619" s="7"/>
      <c r="N619" s="8"/>
      <c r="O619" s="8"/>
      <c r="P619" s="8"/>
      <c r="Q619" s="7"/>
      <c r="R619" s="8"/>
      <c r="S619" s="7"/>
      <c r="T619" s="8"/>
    </row>
    <row r="620" spans="11:20" ht="16.5">
      <c r="K620" s="7"/>
      <c r="L620" s="7"/>
      <c r="M620" s="7"/>
      <c r="N620" s="8"/>
      <c r="O620" s="8"/>
      <c r="P620" s="8"/>
      <c r="Q620" s="7"/>
      <c r="R620" s="8"/>
      <c r="S620" s="7"/>
      <c r="T620" s="8"/>
    </row>
    <row r="621" spans="11:20" ht="16.5">
      <c r="K621" s="7"/>
      <c r="L621" s="7"/>
      <c r="M621" s="7"/>
      <c r="N621" s="8"/>
      <c r="O621" s="8"/>
      <c r="P621" s="8"/>
      <c r="Q621" s="7"/>
      <c r="R621" s="8"/>
      <c r="S621" s="7"/>
      <c r="T621" s="8"/>
    </row>
    <row r="622" spans="11:20" ht="16.5">
      <c r="K622" s="7"/>
      <c r="L622" s="7"/>
      <c r="M622" s="7"/>
      <c r="N622" s="8"/>
      <c r="O622" s="8"/>
      <c r="P622" s="8"/>
      <c r="Q622" s="7"/>
      <c r="R622" s="8"/>
      <c r="S622" s="7"/>
      <c r="T622" s="8"/>
    </row>
    <row r="623" spans="11:20" ht="16.5">
      <c r="K623" s="7"/>
      <c r="L623" s="7"/>
      <c r="M623" s="7"/>
      <c r="N623" s="8"/>
      <c r="O623" s="8"/>
      <c r="P623" s="8"/>
      <c r="Q623" s="7"/>
      <c r="R623" s="8"/>
      <c r="S623" s="7"/>
      <c r="T623" s="8"/>
    </row>
    <row r="624" spans="11:20" ht="16.5">
      <c r="K624" s="7"/>
      <c r="L624" s="7"/>
      <c r="M624" s="7"/>
      <c r="N624" s="8"/>
      <c r="O624" s="8"/>
      <c r="P624" s="8"/>
      <c r="Q624" s="7"/>
      <c r="R624" s="8"/>
      <c r="S624" s="7"/>
      <c r="T624" s="8"/>
    </row>
    <row r="625" spans="11:20" ht="16.5">
      <c r="K625" s="7"/>
      <c r="L625" s="7"/>
      <c r="M625" s="7"/>
      <c r="N625" s="8"/>
      <c r="O625" s="8"/>
      <c r="P625" s="8"/>
      <c r="Q625" s="7"/>
      <c r="R625" s="8"/>
      <c r="S625" s="7"/>
      <c r="T625" s="8"/>
    </row>
    <row r="626" spans="11:20" ht="16.5">
      <c r="K626" s="7"/>
      <c r="L626" s="7"/>
      <c r="M626" s="7"/>
      <c r="N626" s="8"/>
      <c r="O626" s="8"/>
      <c r="P626" s="8"/>
      <c r="Q626" s="7"/>
      <c r="R626" s="8"/>
      <c r="S626" s="7"/>
      <c r="T626" s="8"/>
    </row>
    <row r="627" spans="11:20" ht="16.5">
      <c r="K627" s="7"/>
      <c r="L627" s="7"/>
      <c r="M627" s="7"/>
      <c r="N627" s="8"/>
      <c r="O627" s="8"/>
      <c r="P627" s="8"/>
      <c r="Q627" s="7"/>
      <c r="R627" s="8"/>
      <c r="S627" s="7"/>
      <c r="T627" s="8"/>
    </row>
    <row r="628" spans="11:20" ht="16.5">
      <c r="K628" s="7"/>
      <c r="L628" s="7"/>
      <c r="M628" s="7"/>
      <c r="N628" s="8"/>
      <c r="O628" s="8"/>
      <c r="P628" s="8"/>
      <c r="Q628" s="7"/>
      <c r="R628" s="8"/>
      <c r="S628" s="7"/>
      <c r="T628" s="8"/>
    </row>
    <row r="629" spans="11:20" ht="16.5">
      <c r="K629" s="7"/>
      <c r="L629" s="7"/>
      <c r="M629" s="7"/>
      <c r="N629" s="8"/>
      <c r="O629" s="8"/>
      <c r="P629" s="8"/>
      <c r="Q629" s="7"/>
      <c r="R629" s="8"/>
      <c r="S629" s="7"/>
      <c r="T629" s="8"/>
    </row>
    <row r="630" spans="11:20" ht="16.5">
      <c r="K630" s="7"/>
      <c r="L630" s="7"/>
      <c r="M630" s="7"/>
      <c r="N630" s="8"/>
      <c r="O630" s="8"/>
      <c r="P630" s="8"/>
      <c r="Q630" s="7"/>
      <c r="R630" s="8"/>
      <c r="S630" s="7"/>
      <c r="T630" s="8"/>
    </row>
  </sheetData>
  <mergeCells count="165">
    <mergeCell ref="A192:E192"/>
    <mergeCell ref="A195:E195"/>
    <mergeCell ref="A65:E65"/>
    <mergeCell ref="A102:E102"/>
    <mergeCell ref="A104:E104"/>
    <mergeCell ref="A108:E108"/>
    <mergeCell ref="A101:E101"/>
    <mergeCell ref="A125:E125"/>
    <mergeCell ref="A191:E191"/>
    <mergeCell ref="A152:E152"/>
    <mergeCell ref="A183:E183"/>
    <mergeCell ref="A126:E126"/>
    <mergeCell ref="A133:E133"/>
    <mergeCell ref="A8:E8"/>
    <mergeCell ref="A9:E9"/>
    <mergeCell ref="A13:E13"/>
    <mergeCell ref="A112:E112"/>
    <mergeCell ref="A110:E110"/>
    <mergeCell ref="A14:E14"/>
    <mergeCell ref="A18:E18"/>
    <mergeCell ref="L1:T1"/>
    <mergeCell ref="E1:K1"/>
    <mergeCell ref="Q3:T3"/>
    <mergeCell ref="F4:F6"/>
    <mergeCell ref="G4:K4"/>
    <mergeCell ref="L4:L6"/>
    <mergeCell ref="Q4:R4"/>
    <mergeCell ref="S4:T4"/>
    <mergeCell ref="A3:E6"/>
    <mergeCell ref="Q5:Q6"/>
    <mergeCell ref="S5:S6"/>
    <mergeCell ref="F3:K3"/>
    <mergeCell ref="L3:P3"/>
    <mergeCell ref="M4:M6"/>
    <mergeCell ref="G5:J5"/>
    <mergeCell ref="K5:K6"/>
    <mergeCell ref="Q52:R52"/>
    <mergeCell ref="S52:T52"/>
    <mergeCell ref="G53:J53"/>
    <mergeCell ref="K53:K54"/>
    <mergeCell ref="G95:J95"/>
    <mergeCell ref="K95:K96"/>
    <mergeCell ref="Q95:Q96"/>
    <mergeCell ref="S95:S96"/>
    <mergeCell ref="E25:K25"/>
    <mergeCell ref="L25:T25"/>
    <mergeCell ref="A27:E30"/>
    <mergeCell ref="F27:K27"/>
    <mergeCell ref="L27:P27"/>
    <mergeCell ref="Q27:T27"/>
    <mergeCell ref="F28:F30"/>
    <mergeCell ref="Q28:R28"/>
    <mergeCell ref="S28:T28"/>
    <mergeCell ref="G29:J29"/>
    <mergeCell ref="G28:K28"/>
    <mergeCell ref="L28:L30"/>
    <mergeCell ref="M28:M30"/>
    <mergeCell ref="E49:K49"/>
    <mergeCell ref="L49:T49"/>
    <mergeCell ref="K29:K30"/>
    <mergeCell ref="Q29:Q30"/>
    <mergeCell ref="S29:S30"/>
    <mergeCell ref="A38:E38"/>
    <mergeCell ref="A51:E54"/>
    <mergeCell ref="F51:K51"/>
    <mergeCell ref="L51:P51"/>
    <mergeCell ref="Q51:T51"/>
    <mergeCell ref="F52:F54"/>
    <mergeCell ref="G52:K52"/>
    <mergeCell ref="L52:L54"/>
    <mergeCell ref="M52:M54"/>
    <mergeCell ref="Q53:Q54"/>
    <mergeCell ref="S53:S54"/>
    <mergeCell ref="A93:E96"/>
    <mergeCell ref="F93:K93"/>
    <mergeCell ref="L93:P93"/>
    <mergeCell ref="Q93:T93"/>
    <mergeCell ref="F94:F96"/>
    <mergeCell ref="G94:K94"/>
    <mergeCell ref="L94:L96"/>
    <mergeCell ref="M94:M96"/>
    <mergeCell ref="Q94:R94"/>
    <mergeCell ref="S94:T94"/>
    <mergeCell ref="L74:P74"/>
    <mergeCell ref="Q74:T74"/>
    <mergeCell ref="F75:F77"/>
    <mergeCell ref="G75:K75"/>
    <mergeCell ref="L75:L77"/>
    <mergeCell ref="M75:M77"/>
    <mergeCell ref="Q75:R75"/>
    <mergeCell ref="S75:T75"/>
    <mergeCell ref="E72:K72"/>
    <mergeCell ref="L72:T72"/>
    <mergeCell ref="E91:K91"/>
    <mergeCell ref="L91:T91"/>
    <mergeCell ref="G76:J76"/>
    <mergeCell ref="K76:K77"/>
    <mergeCell ref="Q76:Q77"/>
    <mergeCell ref="S76:S77"/>
    <mergeCell ref="A74:E77"/>
    <mergeCell ref="F74:K74"/>
    <mergeCell ref="E118:K118"/>
    <mergeCell ref="L118:T118"/>
    <mergeCell ref="A120:E123"/>
    <mergeCell ref="F120:K120"/>
    <mergeCell ref="L120:P120"/>
    <mergeCell ref="Q120:T120"/>
    <mergeCell ref="F121:F123"/>
    <mergeCell ref="G121:K121"/>
    <mergeCell ref="L121:L123"/>
    <mergeCell ref="M121:M123"/>
    <mergeCell ref="Q121:R121"/>
    <mergeCell ref="S121:T121"/>
    <mergeCell ref="G122:J122"/>
    <mergeCell ref="K122:K123"/>
    <mergeCell ref="Q122:Q123"/>
    <mergeCell ref="S122:S123"/>
    <mergeCell ref="E138:K138"/>
    <mergeCell ref="L138:T138"/>
    <mergeCell ref="A140:E143"/>
    <mergeCell ref="F140:K140"/>
    <mergeCell ref="L140:P140"/>
    <mergeCell ref="Q140:T140"/>
    <mergeCell ref="F141:F143"/>
    <mergeCell ref="G141:K141"/>
    <mergeCell ref="L141:L143"/>
    <mergeCell ref="M141:M143"/>
    <mergeCell ref="Q141:R141"/>
    <mergeCell ref="S141:T141"/>
    <mergeCell ref="G142:J142"/>
    <mergeCell ref="K142:K143"/>
    <mergeCell ref="Q142:Q143"/>
    <mergeCell ref="S142:S143"/>
    <mergeCell ref="E156:K156"/>
    <mergeCell ref="L156:T156"/>
    <mergeCell ref="A158:E161"/>
    <mergeCell ref="F158:K158"/>
    <mergeCell ref="L158:P158"/>
    <mergeCell ref="Q158:T158"/>
    <mergeCell ref="F159:F161"/>
    <mergeCell ref="G159:K159"/>
    <mergeCell ref="L159:L161"/>
    <mergeCell ref="M159:M161"/>
    <mergeCell ref="Q159:R159"/>
    <mergeCell ref="S159:T159"/>
    <mergeCell ref="G160:J160"/>
    <mergeCell ref="K160:K161"/>
    <mergeCell ref="Q160:Q161"/>
    <mergeCell ref="S160:S161"/>
    <mergeCell ref="E171:K171"/>
    <mergeCell ref="L171:T171"/>
    <mergeCell ref="A173:E176"/>
    <mergeCell ref="F173:K173"/>
    <mergeCell ref="L173:P173"/>
    <mergeCell ref="Q173:T173"/>
    <mergeCell ref="F174:F176"/>
    <mergeCell ref="G174:K174"/>
    <mergeCell ref="L174:L176"/>
    <mergeCell ref="M174:M176"/>
    <mergeCell ref="Q174:R174"/>
    <mergeCell ref="S174:T174"/>
    <mergeCell ref="G175:J175"/>
    <mergeCell ref="K175:K176"/>
    <mergeCell ref="Q175:Q176"/>
    <mergeCell ref="S175:S176"/>
  </mergeCells>
  <printOptions/>
  <pageMargins left="0.5511811023622047" right="0.4724409448818898" top="0.7874015748031497" bottom="0.7874015748031497" header="0.3937007874015748" footer="0.3937007874015748"/>
  <pageSetup firstPageNumber="1" useFirstPageNumber="1" horizontalDpi="600" verticalDpi="600" orientation="portrait" pageOrder="overThenDown" paperSize="9" r:id="rId1"/>
  <rowBreaks count="8" manualBreakCount="8">
    <brk id="24" max="19" man="1"/>
    <brk id="48" max="19" man="1"/>
    <brk id="71" max="19" man="1"/>
    <brk id="90" max="19" man="1"/>
    <brk id="117" max="19" man="1"/>
    <brk id="137" max="19" man="1"/>
    <brk id="155" max="19" man="1"/>
    <brk id="170" max="19" man="1"/>
  </rowBreaks>
  <colBreaks count="1" manualBreakCount="1">
    <brk id="11" max="20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systex</cp:lastModifiedBy>
  <cp:lastPrinted>2015-08-21T08:55:48Z</cp:lastPrinted>
  <dcterms:created xsi:type="dcterms:W3CDTF">2012-08-10T08:30:10Z</dcterms:created>
  <dcterms:modified xsi:type="dcterms:W3CDTF">2015-08-21T08:55:55Z</dcterms:modified>
  <cp:category/>
  <cp:version/>
  <cp:contentType/>
  <cp:contentStatus/>
</cp:coreProperties>
</file>